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filterPrivacy="1" codeName="ThisWorkbook" defaultThemeVersion="166925"/>
  <xr:revisionPtr revIDLastSave="0" documentId="13_ncr:1_{CBB2DE14-FE9E-4479-A56C-6B9E70F100B2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Aneksi nr.1" sheetId="35" r:id="rId1"/>
    <sheet name="Aneksi nr.1.1" sheetId="36" r:id="rId2"/>
    <sheet name="Aneksi 1.2" sheetId="37" r:id="rId3"/>
    <sheet name="Aneksi 2.0 Planif" sheetId="39" r:id="rId4"/>
    <sheet name="Aneksi 2.0 Polici" sheetId="38" r:id="rId5"/>
    <sheet name="Aneksi 2.0 Gard" sheetId="7" r:id="rId6"/>
    <sheet name="Aneksi 2.0 Pref" sheetId="6" r:id="rId7"/>
    <sheet name="Aneksi 2.0 GJC" sheetId="5" r:id="rId8"/>
    <sheet name="Aneksi 2.1 Planif" sheetId="10" r:id="rId9"/>
    <sheet name="Aneksi 2.1 Polici" sheetId="13" r:id="rId10"/>
    <sheet name="Aneksi 2.1 Gard" sheetId="14" r:id="rId11"/>
    <sheet name="Aneksi 2.1 Pref" sheetId="11" r:id="rId12"/>
    <sheet name="Aneksi 2.1 GJC" sheetId="12" r:id="rId13"/>
    <sheet name="Aneksi 3 Planif" sheetId="16" r:id="rId14"/>
    <sheet name="Aneksi 3 Polici" sheetId="15" r:id="rId15"/>
    <sheet name="Aneksi 3 Gard" sheetId="19" r:id="rId16"/>
    <sheet name="Aneksi 3 Pref" sheetId="17" r:id="rId17"/>
    <sheet name="Aneksi 3 GJC" sheetId="18" r:id="rId18"/>
    <sheet name="Aneksi 3.1 Planif" sheetId="56" r:id="rId19"/>
    <sheet name="Aneksi 3.1 Polici" sheetId="57" r:id="rId20"/>
    <sheet name="Aneksi 3.1 Gard" sheetId="58" r:id="rId21"/>
    <sheet name="Aneksi 3.1 Pref" sheetId="59" r:id="rId22"/>
    <sheet name="Aneksi 3.1 GJC" sheetId="60" r:id="rId23"/>
    <sheet name="Aneksi 4 Planif" sheetId="61" r:id="rId24"/>
    <sheet name="Aneksi 4 Polici" sheetId="62" r:id="rId25"/>
    <sheet name="Aneksi 4 Gard" sheetId="63" r:id="rId26"/>
    <sheet name="Aneksi 4 Pref" sheetId="64" r:id="rId27"/>
    <sheet name="Aneksi 4 GJC" sheetId="65" r:id="rId28"/>
  </sheets>
  <externalReferences>
    <externalReference r:id="rId29"/>
  </externalReferences>
  <definedNames>
    <definedName name="_xlnm._FilterDatabase" localSheetId="23" hidden="1">'Aneksi 4 Planif'!$E$1:$E$66</definedName>
    <definedName name="_xlnm._FilterDatabase" localSheetId="24" hidden="1">'Aneksi 4 Polici'!$D$1:$D$238</definedName>
    <definedName name="_xlnm._FilterDatabase" localSheetId="26" hidden="1">'Aneksi 4 Pref'!$E$1:$E$62</definedName>
    <definedName name="JR_PAGE_ANCHOR_0_1" localSheetId="20">#REF!</definedName>
    <definedName name="JR_PAGE_ANCHOR_0_1" localSheetId="22">#REF!</definedName>
    <definedName name="JR_PAGE_ANCHOR_0_1" localSheetId="18">#REF!</definedName>
    <definedName name="JR_PAGE_ANCHOR_0_1" localSheetId="19">#REF!</definedName>
    <definedName name="JR_PAGE_ANCHOR_0_1" localSheetId="21">#REF!</definedName>
    <definedName name="JR_PAGE_ANCHOR_0_1" localSheetId="25">#REF!</definedName>
    <definedName name="JR_PAGE_ANCHOR_0_1" localSheetId="27">#REF!</definedName>
    <definedName name="JR_PAGE_ANCHOR_0_1" localSheetId="23">#REF!</definedName>
    <definedName name="JR_PAGE_ANCHOR_0_1" localSheetId="24">#REF!</definedName>
    <definedName name="JR_PAGE_ANCHOR_0_1" localSheetId="26">#REF!</definedName>
    <definedName name="JR_PAGE_ANCHOR_0_1">#REF!</definedName>
    <definedName name="_xlnm.Print_Titles" localSheetId="14">'Aneksi 3 Polici'!$7:$9</definedName>
  </definedNames>
  <calcPr calcId="191029"/>
</workbook>
</file>

<file path=xl/calcChain.xml><?xml version="1.0" encoding="utf-8"?>
<calcChain xmlns="http://schemas.openxmlformats.org/spreadsheetml/2006/main">
  <c r="G40" i="63" l="1"/>
  <c r="H40" i="63"/>
  <c r="I40" i="63"/>
  <c r="F40" i="63"/>
  <c r="J28" i="63"/>
  <c r="K28" i="63"/>
  <c r="J29" i="63"/>
  <c r="K29" i="63"/>
  <c r="J30" i="63"/>
  <c r="K30" i="63"/>
  <c r="J31" i="63"/>
  <c r="K31" i="63"/>
  <c r="G70" i="61"/>
  <c r="H70" i="61"/>
  <c r="I70" i="61"/>
  <c r="F70" i="61"/>
  <c r="J61" i="61"/>
  <c r="K61" i="61"/>
  <c r="J62" i="61"/>
  <c r="K62" i="61"/>
  <c r="L20" i="60"/>
  <c r="M20" i="60"/>
  <c r="N20" i="60"/>
  <c r="O20" i="60"/>
  <c r="P20" i="60"/>
  <c r="Q20" i="60"/>
  <c r="R20" i="60"/>
  <c r="S20" i="60"/>
  <c r="T20" i="60"/>
  <c r="L21" i="60"/>
  <c r="M21" i="60"/>
  <c r="N21" i="60"/>
  <c r="O21" i="60"/>
  <c r="P21" i="60"/>
  <c r="Q21" i="60"/>
  <c r="R21" i="60"/>
  <c r="S21" i="60"/>
  <c r="T21" i="60"/>
  <c r="M19" i="60"/>
  <c r="N19" i="60"/>
  <c r="O19" i="60"/>
  <c r="P19" i="60"/>
  <c r="Q19" i="60"/>
  <c r="R19" i="60"/>
  <c r="S19" i="60"/>
  <c r="T19" i="60"/>
  <c r="L19" i="60"/>
  <c r="K19" i="58"/>
  <c r="K20" i="58"/>
  <c r="K21" i="58"/>
  <c r="L21" i="58"/>
  <c r="M21" i="58"/>
  <c r="N21" i="58"/>
  <c r="O21" i="58"/>
  <c r="P21" i="58"/>
  <c r="U20" i="58"/>
  <c r="U21" i="58"/>
  <c r="L20" i="58"/>
  <c r="M20" i="58"/>
  <c r="N20" i="58"/>
  <c r="O20" i="58"/>
  <c r="P20" i="58"/>
  <c r="U19" i="58"/>
  <c r="M19" i="58"/>
  <c r="N19" i="58"/>
  <c r="O19" i="58"/>
  <c r="P19" i="58"/>
  <c r="L19" i="58"/>
  <c r="T53" i="56"/>
  <c r="U53" i="56"/>
  <c r="T54" i="56"/>
  <c r="U54" i="56"/>
  <c r="U52" i="56"/>
  <c r="T52" i="56"/>
  <c r="M53" i="56"/>
  <c r="N53" i="56"/>
  <c r="O53" i="56"/>
  <c r="P53" i="56"/>
  <c r="M54" i="56"/>
  <c r="K54" i="56" s="1"/>
  <c r="N54" i="56"/>
  <c r="O54" i="56"/>
  <c r="P54" i="56"/>
  <c r="N52" i="56"/>
  <c r="O52" i="56"/>
  <c r="P52" i="56"/>
  <c r="M52" i="56"/>
  <c r="K8" i="56"/>
  <c r="K9" i="56"/>
  <c r="K10" i="56"/>
  <c r="K11" i="56"/>
  <c r="K12" i="56"/>
  <c r="K13" i="56"/>
  <c r="K14" i="56"/>
  <c r="K15" i="56"/>
  <c r="K16" i="56"/>
  <c r="K17" i="56"/>
  <c r="K18" i="56"/>
  <c r="K19" i="56"/>
  <c r="K20" i="56"/>
  <c r="K21" i="56"/>
  <c r="K22" i="56"/>
  <c r="K23" i="56"/>
  <c r="K24" i="56"/>
  <c r="K25" i="56"/>
  <c r="K26" i="56"/>
  <c r="K27" i="56"/>
  <c r="K28" i="56"/>
  <c r="K29" i="56"/>
  <c r="K30" i="56"/>
  <c r="K31" i="56"/>
  <c r="K32" i="56"/>
  <c r="K33" i="56"/>
  <c r="K34" i="56"/>
  <c r="K35" i="56"/>
  <c r="K36" i="56"/>
  <c r="K37" i="56"/>
  <c r="K38" i="56"/>
  <c r="K39" i="56"/>
  <c r="K40" i="56"/>
  <c r="K41" i="56"/>
  <c r="K42" i="56"/>
  <c r="K43" i="56"/>
  <c r="K44" i="56"/>
  <c r="K45" i="56"/>
  <c r="K46" i="56"/>
  <c r="K47" i="56"/>
  <c r="K48" i="56"/>
  <c r="K49" i="56"/>
  <c r="K50" i="56"/>
  <c r="K51" i="56"/>
  <c r="K53" i="56" l="1"/>
  <c r="K52" i="56"/>
  <c r="N69" i="38" l="1"/>
  <c r="M20" i="16" l="1"/>
  <c r="O25" i="16"/>
  <c r="L25" i="16"/>
  <c r="I25" i="16"/>
  <c r="P21" i="16"/>
  <c r="P22" i="16"/>
  <c r="Q22" i="16" s="1"/>
  <c r="M22" i="16"/>
  <c r="J22" i="16"/>
  <c r="J20" i="16"/>
  <c r="J51" i="39"/>
  <c r="M51" i="39"/>
  <c r="N51" i="39"/>
  <c r="L51" i="39"/>
  <c r="I51" i="39"/>
  <c r="G51" i="39"/>
  <c r="R21" i="16" l="1"/>
  <c r="S22" i="16"/>
  <c r="R22" i="16"/>
  <c r="F230" i="62"/>
  <c r="G230" i="62"/>
  <c r="H230" i="62"/>
  <c r="E230" i="62"/>
  <c r="I216" i="62"/>
  <c r="I213" i="62"/>
  <c r="I214" i="62"/>
  <c r="J211" i="62"/>
  <c r="J212" i="62"/>
  <c r="J213" i="62"/>
  <c r="J214" i="62"/>
  <c r="K168" i="57"/>
  <c r="K167" i="57"/>
  <c r="K166" i="57"/>
  <c r="N26" i="39"/>
  <c r="N91" i="38"/>
  <c r="L112" i="38"/>
  <c r="J14" i="64" l="1"/>
  <c r="J13" i="64"/>
  <c r="J12" i="64"/>
  <c r="J9" i="64"/>
  <c r="K32" i="59" l="1"/>
  <c r="K33" i="59"/>
  <c r="K31" i="59"/>
  <c r="L32" i="59"/>
  <c r="M32" i="59"/>
  <c r="N32" i="59"/>
  <c r="O32" i="59"/>
  <c r="P32" i="59"/>
  <c r="Q32" i="59"/>
  <c r="L33" i="59"/>
  <c r="M33" i="59"/>
  <c r="N33" i="59"/>
  <c r="O33" i="59"/>
  <c r="P33" i="59"/>
  <c r="Q33" i="59"/>
  <c r="M31" i="59"/>
  <c r="N31" i="59"/>
  <c r="O31" i="59"/>
  <c r="P31" i="59"/>
  <c r="Q31" i="59"/>
  <c r="L31" i="59"/>
  <c r="K30" i="59"/>
  <c r="K29" i="59"/>
  <c r="K28" i="59"/>
  <c r="K27" i="59"/>
  <c r="K26" i="59"/>
  <c r="K25" i="59"/>
  <c r="K24" i="59"/>
  <c r="K23" i="59"/>
  <c r="K22" i="59"/>
  <c r="K21" i="59"/>
  <c r="K20" i="59"/>
  <c r="K19" i="59"/>
  <c r="K18" i="59"/>
  <c r="K17" i="59"/>
  <c r="K16" i="59"/>
  <c r="K15" i="59"/>
  <c r="K14" i="59"/>
  <c r="K13" i="59"/>
  <c r="K12" i="59"/>
  <c r="K11" i="59"/>
  <c r="K10" i="59"/>
  <c r="K9" i="59"/>
  <c r="K8" i="59"/>
  <c r="K7" i="59"/>
  <c r="M14" i="17"/>
  <c r="J14" i="17"/>
  <c r="R14" i="17" s="1"/>
  <c r="Q14" i="17" l="1"/>
  <c r="S14" i="17"/>
  <c r="K22" i="65" l="1"/>
  <c r="K23" i="65"/>
  <c r="K24" i="65"/>
  <c r="K25" i="65"/>
  <c r="J19" i="65"/>
  <c r="J20" i="65"/>
  <c r="J21" i="65"/>
  <c r="J22" i="65"/>
  <c r="J23" i="65"/>
  <c r="J24" i="65"/>
  <c r="J25" i="65"/>
  <c r="J18" i="65"/>
  <c r="K10" i="60"/>
  <c r="K11" i="60"/>
  <c r="K12" i="60"/>
  <c r="K13" i="60"/>
  <c r="K14" i="60"/>
  <c r="K15" i="60"/>
  <c r="K16" i="60"/>
  <c r="K17" i="60"/>
  <c r="K18" i="60"/>
  <c r="O15" i="18"/>
  <c r="R14" i="18"/>
  <c r="L15" i="18"/>
  <c r="M14" i="18"/>
  <c r="J14" i="18"/>
  <c r="I15" i="18"/>
  <c r="F15" i="18"/>
  <c r="I204" i="62"/>
  <c r="I203" i="62"/>
  <c r="I202" i="62"/>
  <c r="I191" i="62"/>
  <c r="I190" i="62"/>
  <c r="I189" i="62"/>
  <c r="I188" i="62"/>
  <c r="I187" i="62"/>
  <c r="I186" i="62"/>
  <c r="I185" i="62"/>
  <c r="I172" i="62"/>
  <c r="I170" i="62"/>
  <c r="I169" i="62"/>
  <c r="I168" i="62"/>
  <c r="I167" i="62"/>
  <c r="I166" i="62"/>
  <c r="H171" i="62"/>
  <c r="I171" i="62" s="1"/>
  <c r="I157" i="62"/>
  <c r="J157" i="62"/>
  <c r="I158" i="62"/>
  <c r="J158" i="62"/>
  <c r="J141" i="62"/>
  <c r="J140" i="62"/>
  <c r="I142" i="62"/>
  <c r="I141" i="62"/>
  <c r="I140" i="62"/>
  <c r="I94" i="62"/>
  <c r="J94" i="62"/>
  <c r="I95" i="62"/>
  <c r="J95" i="62"/>
  <c r="I96" i="62"/>
  <c r="J96" i="62"/>
  <c r="I97" i="62"/>
  <c r="J97" i="62"/>
  <c r="I98" i="62"/>
  <c r="J98" i="62"/>
  <c r="I99" i="62"/>
  <c r="J99" i="62"/>
  <c r="I100" i="62"/>
  <c r="J100" i="62"/>
  <c r="I101" i="62"/>
  <c r="J101" i="62"/>
  <c r="I102" i="62"/>
  <c r="J102" i="62"/>
  <c r="I103" i="62"/>
  <c r="J103" i="62"/>
  <c r="I104" i="62"/>
  <c r="J104" i="62"/>
  <c r="I105" i="62"/>
  <c r="J105" i="62"/>
  <c r="I106" i="62"/>
  <c r="J106" i="62"/>
  <c r="I107" i="62"/>
  <c r="J107" i="62"/>
  <c r="I108" i="62"/>
  <c r="J108" i="62"/>
  <c r="I109" i="62"/>
  <c r="J109" i="62"/>
  <c r="I110" i="62"/>
  <c r="J110" i="62"/>
  <c r="I111" i="62"/>
  <c r="J111" i="62"/>
  <c r="I112" i="62"/>
  <c r="J112" i="62"/>
  <c r="I113" i="62"/>
  <c r="J113" i="62"/>
  <c r="I114" i="62"/>
  <c r="J114" i="62"/>
  <c r="I115" i="62"/>
  <c r="J115" i="62"/>
  <c r="I116" i="62"/>
  <c r="J116" i="62"/>
  <c r="I117" i="62"/>
  <c r="J117" i="62"/>
  <c r="I118" i="62"/>
  <c r="J118" i="62"/>
  <c r="I119" i="62"/>
  <c r="J119" i="62"/>
  <c r="I120" i="62"/>
  <c r="J120" i="62"/>
  <c r="I121" i="62"/>
  <c r="J121" i="62"/>
  <c r="I122" i="62"/>
  <c r="J122" i="62"/>
  <c r="I123" i="62"/>
  <c r="J123" i="62"/>
  <c r="I124" i="62"/>
  <c r="J124" i="62"/>
  <c r="I125" i="62"/>
  <c r="J125" i="62"/>
  <c r="Q14" i="18" l="1"/>
  <c r="S14" i="18"/>
  <c r="I171" i="57"/>
  <c r="J172" i="57"/>
  <c r="K172" i="57"/>
  <c r="L172" i="57"/>
  <c r="M172" i="57"/>
  <c r="N172" i="57"/>
  <c r="J167" i="57"/>
  <c r="L167" i="57"/>
  <c r="M167" i="57"/>
  <c r="N167" i="57"/>
  <c r="O167" i="57"/>
  <c r="P167" i="57"/>
  <c r="Q167" i="57"/>
  <c r="R167" i="57"/>
  <c r="J168" i="57"/>
  <c r="L168" i="57"/>
  <c r="M168" i="57"/>
  <c r="N168" i="57"/>
  <c r="O168" i="57"/>
  <c r="P168" i="57"/>
  <c r="Q168" i="57"/>
  <c r="R168" i="57"/>
  <c r="L166" i="57"/>
  <c r="M166" i="57"/>
  <c r="N166" i="57"/>
  <c r="O166" i="57"/>
  <c r="P166" i="57"/>
  <c r="Q166" i="57"/>
  <c r="R166" i="57"/>
  <c r="J166" i="57"/>
  <c r="H156" i="57"/>
  <c r="H48" i="57"/>
  <c r="H47" i="57"/>
  <c r="H45" i="57"/>
  <c r="H44" i="57"/>
  <c r="H42" i="57"/>
  <c r="H39" i="57"/>
  <c r="H36" i="57"/>
  <c r="H33" i="57"/>
  <c r="H32" i="57"/>
  <c r="H30" i="57"/>
  <c r="H24" i="57"/>
  <c r="H21" i="57"/>
  <c r="H18" i="57"/>
  <c r="J16" i="19"/>
  <c r="M16" i="19"/>
  <c r="P16" i="19"/>
  <c r="Q16" i="19"/>
  <c r="J17" i="19"/>
  <c r="M17" i="19"/>
  <c r="P17" i="19"/>
  <c r="Q17" i="19" s="1"/>
  <c r="O18" i="19"/>
  <c r="L18" i="19"/>
  <c r="I18" i="19"/>
  <c r="F18" i="19"/>
  <c r="N87" i="15"/>
  <c r="E87" i="15"/>
  <c r="R16" i="19" l="1"/>
  <c r="S16" i="19"/>
  <c r="S17" i="19"/>
  <c r="R17" i="19"/>
  <c r="F28" i="15"/>
  <c r="I28" i="15"/>
  <c r="F29" i="15"/>
  <c r="I29" i="15"/>
  <c r="I30" i="15"/>
  <c r="I31" i="15"/>
  <c r="I32" i="15"/>
  <c r="F33" i="15"/>
  <c r="I33" i="15"/>
  <c r="I34" i="15"/>
  <c r="I35" i="15"/>
  <c r="F36" i="15"/>
  <c r="I36" i="15"/>
  <c r="F37" i="15"/>
  <c r="I37" i="15"/>
  <c r="F38" i="15"/>
  <c r="I38" i="15"/>
  <c r="F39" i="15"/>
  <c r="I39" i="15"/>
  <c r="I40" i="15"/>
  <c r="F41" i="15"/>
  <c r="I41" i="15"/>
  <c r="I42" i="15"/>
  <c r="F43" i="15"/>
  <c r="I43" i="15"/>
  <c r="F44" i="15"/>
  <c r="I44" i="15"/>
  <c r="F45" i="15"/>
  <c r="I45" i="15"/>
  <c r="I46" i="15"/>
  <c r="F47" i="15"/>
  <c r="I47" i="15"/>
  <c r="F48" i="15"/>
  <c r="I48" i="15"/>
  <c r="I49" i="15"/>
  <c r="F50" i="15"/>
  <c r="I50" i="15"/>
  <c r="F51" i="15"/>
  <c r="I51" i="15"/>
  <c r="F52" i="15"/>
  <c r="I52" i="15"/>
  <c r="F53" i="15"/>
  <c r="I53" i="15"/>
  <c r="F54" i="15"/>
  <c r="I54" i="15"/>
  <c r="F55" i="15"/>
  <c r="I55" i="15"/>
  <c r="I56" i="15"/>
  <c r="I57" i="15"/>
  <c r="F58" i="15"/>
  <c r="I58" i="15"/>
  <c r="F59" i="15"/>
  <c r="I59" i="15"/>
  <c r="F60" i="15"/>
  <c r="I60" i="15"/>
  <c r="F61" i="15"/>
  <c r="I61" i="15"/>
  <c r="I62" i="15"/>
  <c r="F63" i="15"/>
  <c r="I63" i="15"/>
  <c r="F64" i="15"/>
  <c r="I64" i="15"/>
  <c r="F65" i="15"/>
  <c r="I65" i="15"/>
  <c r="I66" i="15"/>
  <c r="F67" i="15"/>
  <c r="I67" i="15"/>
  <c r="F68" i="15"/>
  <c r="I68" i="15"/>
  <c r="F69" i="15"/>
  <c r="I69" i="15"/>
  <c r="F70" i="15"/>
  <c r="I70" i="15"/>
  <c r="I71" i="15"/>
  <c r="I72" i="15"/>
  <c r="I73" i="15"/>
  <c r="I74" i="15"/>
  <c r="F75" i="15"/>
  <c r="I75" i="15"/>
  <c r="F76" i="15"/>
  <c r="I76" i="15"/>
  <c r="I77" i="15"/>
  <c r="F78" i="15"/>
  <c r="I78" i="15"/>
  <c r="F79" i="15"/>
  <c r="I79" i="15"/>
  <c r="I80" i="15"/>
  <c r="L26" i="15"/>
  <c r="O26" i="15"/>
  <c r="L27" i="15"/>
  <c r="O27" i="15"/>
  <c r="L28" i="15"/>
  <c r="O28" i="15"/>
  <c r="L29" i="15"/>
  <c r="O29" i="15"/>
  <c r="L30" i="15"/>
  <c r="O30" i="15"/>
  <c r="L31" i="15"/>
  <c r="O31" i="15"/>
  <c r="L32" i="15"/>
  <c r="O32" i="15"/>
  <c r="L33" i="15"/>
  <c r="O33" i="15"/>
  <c r="L34" i="15"/>
  <c r="O34" i="15"/>
  <c r="L35" i="15"/>
  <c r="O35" i="15"/>
  <c r="L36" i="15"/>
  <c r="O36" i="15"/>
  <c r="L37" i="15"/>
  <c r="O37" i="15"/>
  <c r="L38" i="15"/>
  <c r="O38" i="15"/>
  <c r="L39" i="15"/>
  <c r="O39" i="15"/>
  <c r="L40" i="15"/>
  <c r="O40" i="15"/>
  <c r="L41" i="15"/>
  <c r="O41" i="15"/>
  <c r="L42" i="15"/>
  <c r="O42" i="15"/>
  <c r="L43" i="15"/>
  <c r="O43" i="15"/>
  <c r="L44" i="15"/>
  <c r="O44" i="15"/>
  <c r="L45" i="15"/>
  <c r="O45" i="15"/>
  <c r="L46" i="15"/>
  <c r="O46" i="15"/>
  <c r="L47" i="15"/>
  <c r="O47" i="15"/>
  <c r="L48" i="15"/>
  <c r="O48" i="15"/>
  <c r="L49" i="15"/>
  <c r="O49" i="15"/>
  <c r="L50" i="15"/>
  <c r="O50" i="15"/>
  <c r="L51" i="15"/>
  <c r="O51" i="15"/>
  <c r="L52" i="15"/>
  <c r="O52" i="15"/>
  <c r="L53" i="15"/>
  <c r="O53" i="15"/>
  <c r="L54" i="15"/>
  <c r="O54" i="15"/>
  <c r="L55" i="15"/>
  <c r="O55" i="15"/>
  <c r="L56" i="15"/>
  <c r="O56" i="15"/>
  <c r="L57" i="15"/>
  <c r="O57" i="15"/>
  <c r="L58" i="15"/>
  <c r="O58" i="15"/>
  <c r="L59" i="15"/>
  <c r="O59" i="15"/>
  <c r="L60" i="15"/>
  <c r="O60" i="15"/>
  <c r="L61" i="15"/>
  <c r="O61" i="15"/>
  <c r="L62" i="15"/>
  <c r="O62" i="15"/>
  <c r="L63" i="15"/>
  <c r="O63" i="15"/>
  <c r="L64" i="15"/>
  <c r="O64" i="15"/>
  <c r="L65" i="15"/>
  <c r="O65" i="15"/>
  <c r="L66" i="15"/>
  <c r="O66" i="15"/>
  <c r="L67" i="15"/>
  <c r="O67" i="15"/>
  <c r="L68" i="15"/>
  <c r="O68" i="15"/>
  <c r="L69" i="15"/>
  <c r="O69" i="15"/>
  <c r="L70" i="15"/>
  <c r="O70" i="15"/>
  <c r="L71" i="15"/>
  <c r="O71" i="15"/>
  <c r="L72" i="15"/>
  <c r="O72" i="15"/>
  <c r="P72" i="15" s="1"/>
  <c r="L73" i="15"/>
  <c r="O73" i="15"/>
  <c r="P73" i="15" s="1"/>
  <c r="L74" i="15"/>
  <c r="O74" i="15"/>
  <c r="P74" i="15" s="1"/>
  <c r="L75" i="15"/>
  <c r="O75" i="15"/>
  <c r="P75" i="15" s="1"/>
  <c r="L76" i="15"/>
  <c r="O76" i="15"/>
  <c r="L77" i="15"/>
  <c r="O77" i="15"/>
  <c r="P77" i="15" s="1"/>
  <c r="L78" i="15"/>
  <c r="O78" i="15"/>
  <c r="L79" i="15"/>
  <c r="O79" i="15"/>
  <c r="L80" i="15"/>
  <c r="O80" i="15"/>
  <c r="R80" i="15" s="1"/>
  <c r="N43" i="5"/>
  <c r="G43" i="5"/>
  <c r="N44" i="6"/>
  <c r="N46" i="7"/>
  <c r="M45" i="7"/>
  <c r="N45" i="7"/>
  <c r="J45" i="7"/>
  <c r="L45" i="7"/>
  <c r="I45" i="7"/>
  <c r="G45" i="7"/>
  <c r="N108" i="38"/>
  <c r="N109" i="38"/>
  <c r="N55" i="38"/>
  <c r="N56" i="38"/>
  <c r="N59" i="38"/>
  <c r="N60" i="38"/>
  <c r="N61" i="38"/>
  <c r="N62" i="38"/>
  <c r="N63" i="38"/>
  <c r="N64" i="38"/>
  <c r="N65" i="38"/>
  <c r="N66" i="38"/>
  <c r="M99" i="38"/>
  <c r="J99" i="38"/>
  <c r="M98" i="38"/>
  <c r="N98" i="38"/>
  <c r="J98" i="38"/>
  <c r="M97" i="38"/>
  <c r="N97" i="38"/>
  <c r="J97" i="38"/>
  <c r="J95" i="38"/>
  <c r="M95" i="38"/>
  <c r="N95" i="38"/>
  <c r="J96" i="38"/>
  <c r="M96" i="38"/>
  <c r="N96" i="38"/>
  <c r="J94" i="38"/>
  <c r="M94" i="38"/>
  <c r="N94" i="38"/>
  <c r="N102" i="38"/>
  <c r="N85" i="38"/>
  <c r="N86" i="38"/>
  <c r="N88" i="38"/>
  <c r="J71" i="38"/>
  <c r="M71" i="38"/>
  <c r="N71" i="38"/>
  <c r="J111" i="38"/>
  <c r="J110" i="38"/>
  <c r="J109" i="38"/>
  <c r="J108" i="38"/>
  <c r="J107" i="38"/>
  <c r="J104" i="38"/>
  <c r="J103" i="38"/>
  <c r="J102" i="38"/>
  <c r="J101" i="38"/>
  <c r="J100" i="38"/>
  <c r="J93" i="38"/>
  <c r="J92" i="38"/>
  <c r="J91" i="38"/>
  <c r="J90" i="38"/>
  <c r="J89" i="38"/>
  <c r="J88" i="38"/>
  <c r="J87" i="38"/>
  <c r="J86" i="38"/>
  <c r="J85" i="38"/>
  <c r="J84" i="38"/>
  <c r="J83" i="38"/>
  <c r="J82" i="38"/>
  <c r="J81" i="38"/>
  <c r="J80" i="38"/>
  <c r="J79" i="38"/>
  <c r="J78" i="38"/>
  <c r="J77" i="38"/>
  <c r="J76" i="38"/>
  <c r="J75" i="38"/>
  <c r="J74" i="38"/>
  <c r="J73" i="38"/>
  <c r="J72" i="38"/>
  <c r="J70" i="38"/>
  <c r="J69" i="38"/>
  <c r="J68" i="38"/>
  <c r="J67" i="38"/>
  <c r="J66" i="38"/>
  <c r="J65" i="38"/>
  <c r="J64" i="38"/>
  <c r="J63" i="38"/>
  <c r="J62" i="38"/>
  <c r="J61" i="38"/>
  <c r="J60" i="38"/>
  <c r="J59" i="38"/>
  <c r="J58" i="38"/>
  <c r="J57" i="38"/>
  <c r="J56" i="38"/>
  <c r="J55" i="38"/>
  <c r="J54" i="38"/>
  <c r="M59" i="38"/>
  <c r="M60" i="38"/>
  <c r="M61" i="38"/>
  <c r="R78" i="15" l="1"/>
  <c r="Q71" i="15"/>
  <c r="P78" i="15"/>
  <c r="Q78" i="15"/>
  <c r="P79" i="15"/>
  <c r="R74" i="15"/>
  <c r="R73" i="15"/>
  <c r="Q74" i="15"/>
  <c r="R72" i="15"/>
  <c r="Q73" i="15"/>
  <c r="P76" i="15"/>
  <c r="R77" i="15"/>
  <c r="P71" i="15"/>
  <c r="R71" i="15"/>
  <c r="R76" i="15"/>
  <c r="Q80" i="15"/>
  <c r="Q76" i="15"/>
  <c r="R79" i="15"/>
  <c r="R75" i="15"/>
  <c r="Q72" i="15"/>
  <c r="P80" i="15"/>
  <c r="Q79" i="15"/>
  <c r="Q75" i="15"/>
  <c r="Q77" i="15"/>
  <c r="I169" i="57" l="1"/>
  <c r="I170" i="57"/>
  <c r="I166" i="57"/>
  <c r="I7" i="57"/>
  <c r="G13" i="18"/>
  <c r="G12" i="18"/>
  <c r="G11" i="18"/>
  <c r="F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3" i="17"/>
  <c r="G12" i="17"/>
  <c r="G11" i="17"/>
  <c r="G15" i="19"/>
  <c r="G14" i="19"/>
  <c r="G13" i="19"/>
  <c r="G12" i="19"/>
  <c r="G11" i="19"/>
  <c r="E81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30" i="16"/>
  <c r="F25" i="16"/>
  <c r="G24" i="16"/>
  <c r="G23" i="16"/>
  <c r="G21" i="16"/>
  <c r="Q21" i="16" s="1"/>
  <c r="G19" i="16"/>
  <c r="G18" i="16"/>
  <c r="G17" i="16"/>
  <c r="G16" i="16"/>
  <c r="G15" i="16"/>
  <c r="G14" i="16"/>
  <c r="G13" i="16"/>
  <c r="G12" i="16"/>
  <c r="G11" i="16"/>
  <c r="S11" i="14"/>
  <c r="R11" i="14"/>
  <c r="Q11" i="14"/>
  <c r="P11" i="14"/>
  <c r="O11" i="14"/>
  <c r="N11" i="14"/>
  <c r="M11" i="14"/>
  <c r="L11" i="14"/>
  <c r="K11" i="14"/>
  <c r="L9" i="13"/>
  <c r="L19" i="13"/>
  <c r="L9" i="10"/>
  <c r="K25" i="7"/>
  <c r="K24" i="38"/>
  <c r="S15" i="10"/>
  <c r="R15" i="10"/>
  <c r="O15" i="10"/>
  <c r="N15" i="10"/>
  <c r="M15" i="10"/>
  <c r="L15" i="10"/>
  <c r="K15" i="10"/>
  <c r="H44" i="5"/>
  <c r="H40" i="5" s="1"/>
  <c r="H39" i="5"/>
  <c r="H36" i="5" s="1"/>
  <c r="H38" i="5"/>
  <c r="H28" i="5"/>
  <c r="H25" i="5"/>
  <c r="H29" i="5" s="1"/>
  <c r="H22" i="5"/>
  <c r="F44" i="5"/>
  <c r="F40" i="5" s="1"/>
  <c r="F39" i="5"/>
  <c r="F38" i="5"/>
  <c r="F28" i="5"/>
  <c r="F25" i="5"/>
  <c r="F29" i="5" s="1"/>
  <c r="F22" i="5"/>
  <c r="K38" i="5"/>
  <c r="D49" i="5"/>
  <c r="E42" i="5" s="1"/>
  <c r="E44" i="5" s="1"/>
  <c r="E40" i="5" s="1"/>
  <c r="D44" i="5"/>
  <c r="D40" i="5"/>
  <c r="D39" i="5"/>
  <c r="E39" i="5" s="1"/>
  <c r="D38" i="5"/>
  <c r="E38" i="5" s="1"/>
  <c r="E36" i="5" s="1"/>
  <c r="D36" i="5"/>
  <c r="D28" i="5"/>
  <c r="D25" i="5"/>
  <c r="D29" i="5" s="1"/>
  <c r="D22" i="5"/>
  <c r="D30" i="5" s="1"/>
  <c r="H63" i="6"/>
  <c r="H57" i="6"/>
  <c r="H42" i="6" s="1"/>
  <c r="H36" i="6"/>
  <c r="H28" i="6"/>
  <c r="H25" i="6"/>
  <c r="H22" i="6"/>
  <c r="F63" i="6"/>
  <c r="F57" i="6"/>
  <c r="F36" i="6"/>
  <c r="F28" i="6"/>
  <c r="F25" i="6"/>
  <c r="F22" i="6"/>
  <c r="D63" i="6"/>
  <c r="D57" i="6"/>
  <c r="D42" i="6" s="1"/>
  <c r="D36" i="6"/>
  <c r="D28" i="6"/>
  <c r="D25" i="6"/>
  <c r="D29" i="6" s="1"/>
  <c r="D22" i="6"/>
  <c r="D30" i="6" s="1"/>
  <c r="H47" i="7"/>
  <c r="H39" i="7" s="1"/>
  <c r="H36" i="7"/>
  <c r="H28" i="7"/>
  <c r="H25" i="7"/>
  <c r="H22" i="7"/>
  <c r="F47" i="7"/>
  <c r="F39" i="7" s="1"/>
  <c r="F36" i="7"/>
  <c r="F28" i="7"/>
  <c r="F25" i="7"/>
  <c r="F22" i="7"/>
  <c r="D47" i="7"/>
  <c r="D39" i="7" s="1"/>
  <c r="D36" i="7"/>
  <c r="D28" i="7"/>
  <c r="D25" i="7"/>
  <c r="D29" i="7" s="1"/>
  <c r="D22" i="7"/>
  <c r="H119" i="38"/>
  <c r="H112" i="38"/>
  <c r="H105" i="38"/>
  <c r="H28" i="38"/>
  <c r="H25" i="38"/>
  <c r="H22" i="38"/>
  <c r="F119" i="38"/>
  <c r="F112" i="38"/>
  <c r="F105" i="38"/>
  <c r="F36" i="38"/>
  <c r="F28" i="38"/>
  <c r="F25" i="38"/>
  <c r="F22" i="38"/>
  <c r="K119" i="38"/>
  <c r="D119" i="38"/>
  <c r="D114" i="38"/>
  <c r="D112" i="38"/>
  <c r="D105" i="38"/>
  <c r="D36" i="38"/>
  <c r="D28" i="38"/>
  <c r="D25" i="38"/>
  <c r="D29" i="38" s="1"/>
  <c r="D22" i="38"/>
  <c r="N48" i="39"/>
  <c r="N47" i="39"/>
  <c r="P23" i="36"/>
  <c r="H9" i="37"/>
  <c r="I7" i="37"/>
  <c r="I9" i="36"/>
  <c r="P19" i="36"/>
  <c r="O19" i="36"/>
  <c r="N19" i="36"/>
  <c r="M19" i="36"/>
  <c r="L19" i="36"/>
  <c r="K19" i="36"/>
  <c r="J19" i="36"/>
  <c r="I19" i="36"/>
  <c r="H19" i="36"/>
  <c r="O39" i="35"/>
  <c r="L39" i="35"/>
  <c r="I26" i="37"/>
  <c r="F42" i="6" l="1"/>
  <c r="F65" i="6" s="1"/>
  <c r="I172" i="57"/>
  <c r="H49" i="5"/>
  <c r="H65" i="6"/>
  <c r="I55" i="6" s="1"/>
  <c r="F52" i="7"/>
  <c r="D30" i="7"/>
  <c r="E45" i="7" s="1"/>
  <c r="D52" i="7"/>
  <c r="H52" i="7"/>
  <c r="H52" i="38"/>
  <c r="D52" i="38"/>
  <c r="D123" i="38" s="1"/>
  <c r="F52" i="38"/>
  <c r="F123" i="38" s="1"/>
  <c r="D30" i="38"/>
  <c r="E46" i="38" s="1"/>
  <c r="D113" i="38"/>
  <c r="H30" i="5"/>
  <c r="H33" i="5" s="1"/>
  <c r="F36" i="5"/>
  <c r="F49" i="5" s="1"/>
  <c r="G42" i="5" s="1"/>
  <c r="G44" i="5" s="1"/>
  <c r="G40" i="5" s="1"/>
  <c r="F30" i="5"/>
  <c r="G20" i="5" s="1"/>
  <c r="H29" i="6"/>
  <c r="H30" i="6"/>
  <c r="I17" i="6" s="1"/>
  <c r="F29" i="6"/>
  <c r="F30" i="6" s="1"/>
  <c r="H29" i="7"/>
  <c r="H30" i="7" s="1"/>
  <c r="H33" i="7" s="1"/>
  <c r="F29" i="7"/>
  <c r="F30" i="7" s="1"/>
  <c r="G15" i="7" s="1"/>
  <c r="H29" i="38"/>
  <c r="H30" i="38" s="1"/>
  <c r="F29" i="38"/>
  <c r="F30" i="38" s="1"/>
  <c r="G39" i="5"/>
  <c r="G38" i="5"/>
  <c r="E20" i="5"/>
  <c r="E17" i="5"/>
  <c r="E23" i="5"/>
  <c r="E21" i="5"/>
  <c r="E16" i="5"/>
  <c r="E15" i="5"/>
  <c r="E27" i="5"/>
  <c r="E28" i="5" s="1"/>
  <c r="E24" i="5"/>
  <c r="D33" i="5"/>
  <c r="I56" i="6"/>
  <c r="I45" i="6"/>
  <c r="I52" i="6"/>
  <c r="I38" i="6"/>
  <c r="I50" i="6"/>
  <c r="I59" i="6"/>
  <c r="I54" i="6"/>
  <c r="I39" i="6"/>
  <c r="I21" i="6"/>
  <c r="I20" i="6"/>
  <c r="I27" i="6"/>
  <c r="I24" i="6"/>
  <c r="I23" i="6"/>
  <c r="I25" i="6" s="1"/>
  <c r="E21" i="6"/>
  <c r="E20" i="6"/>
  <c r="E27" i="6"/>
  <c r="E15" i="6"/>
  <c r="E24" i="6"/>
  <c r="D33" i="6"/>
  <c r="E17" i="6"/>
  <c r="E16" i="6"/>
  <c r="E26" i="6"/>
  <c r="E23" i="6"/>
  <c r="D65" i="6"/>
  <c r="I28" i="7"/>
  <c r="D33" i="7"/>
  <c r="E21" i="7"/>
  <c r="E43" i="7"/>
  <c r="E42" i="7"/>
  <c r="E16" i="7"/>
  <c r="E41" i="7"/>
  <c r="E38" i="7"/>
  <c r="E36" i="7" s="1"/>
  <c r="E46" i="7"/>
  <c r="E44" i="7"/>
  <c r="E20" i="7"/>
  <c r="E17" i="7"/>
  <c r="E15" i="7"/>
  <c r="E27" i="7"/>
  <c r="E28" i="7" s="1"/>
  <c r="E24" i="7"/>
  <c r="E23" i="7"/>
  <c r="E25" i="7" s="1"/>
  <c r="E29" i="7" s="1"/>
  <c r="I31" i="35"/>
  <c r="G31" i="35"/>
  <c r="G35" i="35"/>
  <c r="G32" i="35"/>
  <c r="G29" i="35"/>
  <c r="H63" i="39"/>
  <c r="H59" i="39"/>
  <c r="H58" i="39"/>
  <c r="H57" i="39"/>
  <c r="H54" i="39"/>
  <c r="H36" i="39"/>
  <c r="H28" i="39"/>
  <c r="H25" i="39"/>
  <c r="H29" i="39" s="1"/>
  <c r="H22" i="39"/>
  <c r="F63" i="39"/>
  <c r="F59" i="39"/>
  <c r="F58" i="39"/>
  <c r="G59" i="39" s="1"/>
  <c r="F57" i="39"/>
  <c r="F54" i="39"/>
  <c r="F36" i="39"/>
  <c r="F28" i="39"/>
  <c r="F25" i="39"/>
  <c r="F22" i="39"/>
  <c r="D63" i="39"/>
  <c r="D61" i="39"/>
  <c r="D59" i="39"/>
  <c r="D57" i="39"/>
  <c r="D54" i="39"/>
  <c r="D45" i="39" s="1"/>
  <c r="D66" i="39" s="1"/>
  <c r="D36" i="39"/>
  <c r="D28" i="39"/>
  <c r="D25" i="39"/>
  <c r="D22" i="39"/>
  <c r="H45" i="39" l="1"/>
  <c r="H66" i="39" s="1"/>
  <c r="F45" i="39"/>
  <c r="F66" i="39" s="1"/>
  <c r="I49" i="6"/>
  <c r="I44" i="6"/>
  <c r="I47" i="6"/>
  <c r="I60" i="6"/>
  <c r="I63" i="6" s="1"/>
  <c r="I61" i="6"/>
  <c r="I41" i="6"/>
  <c r="I36" i="6" s="1"/>
  <c r="I51" i="6"/>
  <c r="I62" i="6"/>
  <c r="G54" i="6"/>
  <c r="G47" i="6"/>
  <c r="G44" i="6"/>
  <c r="I46" i="6"/>
  <c r="I53" i="6"/>
  <c r="I48" i="6"/>
  <c r="E92" i="38"/>
  <c r="E110" i="38"/>
  <c r="E122" i="38"/>
  <c r="E119" i="38" s="1"/>
  <c r="E118" i="38"/>
  <c r="I44" i="5"/>
  <c r="I40" i="5" s="1"/>
  <c r="I42" i="5"/>
  <c r="I43" i="5"/>
  <c r="I39" i="5"/>
  <c r="I38" i="5"/>
  <c r="G59" i="6"/>
  <c r="G46" i="6"/>
  <c r="G61" i="6"/>
  <c r="G60" i="6"/>
  <c r="G39" i="6"/>
  <c r="G55" i="6"/>
  <c r="G50" i="6"/>
  <c r="G49" i="6"/>
  <c r="G38" i="6"/>
  <c r="G62" i="6"/>
  <c r="G48" i="6"/>
  <c r="G51" i="6"/>
  <c r="G41" i="6"/>
  <c r="G52" i="6"/>
  <c r="G53" i="6"/>
  <c r="G45" i="6"/>
  <c r="G56" i="6"/>
  <c r="H33" i="6"/>
  <c r="E28" i="6"/>
  <c r="I26" i="6"/>
  <c r="I28" i="6" s="1"/>
  <c r="I29" i="6" s="1"/>
  <c r="E25" i="6"/>
  <c r="I16" i="6"/>
  <c r="E22" i="7"/>
  <c r="E30" i="7" s="1"/>
  <c r="G61" i="38"/>
  <c r="G60" i="38"/>
  <c r="G59" i="38"/>
  <c r="I60" i="38"/>
  <c r="I59" i="38"/>
  <c r="E116" i="38"/>
  <c r="E98" i="38"/>
  <c r="E99" i="38"/>
  <c r="E87" i="38"/>
  <c r="I99" i="38"/>
  <c r="I98" i="38"/>
  <c r="G98" i="38"/>
  <c r="G99" i="38"/>
  <c r="E64" i="38"/>
  <c r="G95" i="38"/>
  <c r="G94" i="38"/>
  <c r="G97" i="38"/>
  <c r="G96" i="38"/>
  <c r="G71" i="38"/>
  <c r="E60" i="38"/>
  <c r="E59" i="38"/>
  <c r="E97" i="38"/>
  <c r="E71" i="38"/>
  <c r="E95" i="38"/>
  <c r="E94" i="38"/>
  <c r="E96" i="38"/>
  <c r="E61" i="38"/>
  <c r="I95" i="38"/>
  <c r="I94" i="38"/>
  <c r="I96" i="38"/>
  <c r="I97" i="38"/>
  <c r="I71" i="38"/>
  <c r="E74" i="38"/>
  <c r="E41" i="38"/>
  <c r="E77" i="38"/>
  <c r="E70" i="38"/>
  <c r="E24" i="38"/>
  <c r="E78" i="38"/>
  <c r="E49" i="38"/>
  <c r="E73" i="38"/>
  <c r="E57" i="38"/>
  <c r="E51" i="38"/>
  <c r="E89" i="38"/>
  <c r="E85" i="38"/>
  <c r="G16" i="38"/>
  <c r="G55" i="38"/>
  <c r="G15" i="38"/>
  <c r="G42" i="38"/>
  <c r="E83" i="38"/>
  <c r="D33" i="38"/>
  <c r="E101" i="38"/>
  <c r="E40" i="38"/>
  <c r="E109" i="38"/>
  <c r="E20" i="38"/>
  <c r="E81" i="38"/>
  <c r="E75" i="38"/>
  <c r="E108" i="38"/>
  <c r="E47" i="38"/>
  <c r="E67" i="38"/>
  <c r="E17" i="38"/>
  <c r="E66" i="38"/>
  <c r="E103" i="38"/>
  <c r="E62" i="38"/>
  <c r="E43" i="38"/>
  <c r="E107" i="38"/>
  <c r="E82" i="38"/>
  <c r="E23" i="38"/>
  <c r="E88" i="38"/>
  <c r="E65" i="38"/>
  <c r="E79" i="38"/>
  <c r="E48" i="38"/>
  <c r="E86" i="38"/>
  <c r="E111" i="38"/>
  <c r="E84" i="38"/>
  <c r="E16" i="38"/>
  <c r="E39" i="38"/>
  <c r="E91" i="38"/>
  <c r="E44" i="38"/>
  <c r="E38" i="38"/>
  <c r="E72" i="38"/>
  <c r="E50" i="38"/>
  <c r="E27" i="38"/>
  <c r="E28" i="38" s="1"/>
  <c r="E21" i="38"/>
  <c r="E63" i="38"/>
  <c r="E69" i="38"/>
  <c r="E90" i="38"/>
  <c r="E42" i="38"/>
  <c r="E93" i="38"/>
  <c r="E58" i="38"/>
  <c r="E104" i="38"/>
  <c r="E56" i="38"/>
  <c r="E76" i="38"/>
  <c r="E68" i="38"/>
  <c r="E80" i="38"/>
  <c r="E55" i="38"/>
  <c r="E45" i="38"/>
  <c r="E15" i="38"/>
  <c r="E100" i="38"/>
  <c r="E102" i="38"/>
  <c r="E54" i="38"/>
  <c r="E117" i="38"/>
  <c r="I36" i="5"/>
  <c r="I17" i="5"/>
  <c r="I20" i="5"/>
  <c r="I21" i="5"/>
  <c r="I23" i="5"/>
  <c r="I24" i="5"/>
  <c r="I27" i="5"/>
  <c r="I28" i="5" s="1"/>
  <c r="I15" i="5"/>
  <c r="I16" i="5"/>
  <c r="G36" i="5"/>
  <c r="G24" i="5"/>
  <c r="G27" i="5"/>
  <c r="G28" i="5" s="1"/>
  <c r="F33" i="5"/>
  <c r="G21" i="5"/>
  <c r="G15" i="5"/>
  <c r="G16" i="5"/>
  <c r="G17" i="5"/>
  <c r="G23" i="5"/>
  <c r="G25" i="5" s="1"/>
  <c r="G22" i="5"/>
  <c r="G29" i="5"/>
  <c r="I15" i="6"/>
  <c r="I44" i="7"/>
  <c r="I24" i="7"/>
  <c r="I21" i="7"/>
  <c r="I38" i="7"/>
  <c r="I36" i="7" s="1"/>
  <c r="I20" i="7"/>
  <c r="I41" i="7"/>
  <c r="I42" i="7"/>
  <c r="I23" i="7"/>
  <c r="I17" i="7"/>
  <c r="I15" i="7"/>
  <c r="I43" i="7"/>
  <c r="I46" i="7"/>
  <c r="I16" i="7"/>
  <c r="G44" i="7"/>
  <c r="G41" i="7"/>
  <c r="G16" i="7"/>
  <c r="G24" i="7"/>
  <c r="G42" i="7"/>
  <c r="G17" i="7"/>
  <c r="G20" i="7"/>
  <c r="G21" i="7"/>
  <c r="G46" i="7"/>
  <c r="G43" i="7"/>
  <c r="F33" i="7"/>
  <c r="G23" i="7"/>
  <c r="G38" i="7"/>
  <c r="G36" i="7" s="1"/>
  <c r="G27" i="7"/>
  <c r="G28" i="7" s="1"/>
  <c r="I86" i="38"/>
  <c r="I109" i="38"/>
  <c r="I81" i="38"/>
  <c r="I20" i="38"/>
  <c r="I57" i="38"/>
  <c r="I108" i="38"/>
  <c r="I104" i="38"/>
  <c r="I80" i="38"/>
  <c r="I89" i="38"/>
  <c r="I83" i="38"/>
  <c r="I75" i="38"/>
  <c r="I54" i="38"/>
  <c r="I73" i="38"/>
  <c r="I90" i="38"/>
  <c r="H33" i="38"/>
  <c r="I61" i="38" s="1"/>
  <c r="I103" i="38"/>
  <c r="I101" i="38"/>
  <c r="I66" i="38"/>
  <c r="I78" i="38"/>
  <c r="I84" i="38"/>
  <c r="I62" i="38"/>
  <c r="I76" i="38"/>
  <c r="I79" i="38"/>
  <c r="I111" i="38"/>
  <c r="I15" i="38"/>
  <c r="I110" i="38"/>
  <c r="I56" i="38"/>
  <c r="I72" i="38"/>
  <c r="I58" i="38"/>
  <c r="I69" i="38"/>
  <c r="I68" i="38"/>
  <c r="I88" i="38"/>
  <c r="I17" i="38"/>
  <c r="I23" i="38"/>
  <c r="I85" i="38"/>
  <c r="I65" i="38"/>
  <c r="I102" i="38"/>
  <c r="I27" i="38"/>
  <c r="I28" i="38" s="1"/>
  <c r="I92" i="38"/>
  <c r="I93" i="38"/>
  <c r="I100" i="38"/>
  <c r="I64" i="38"/>
  <c r="I24" i="38"/>
  <c r="I16" i="38"/>
  <c r="I87" i="38"/>
  <c r="I70" i="38"/>
  <c r="I74" i="38"/>
  <c r="I55" i="38"/>
  <c r="I107" i="38"/>
  <c r="I82" i="38"/>
  <c r="I21" i="38"/>
  <c r="I67" i="38"/>
  <c r="I91" i="38"/>
  <c r="I63" i="38"/>
  <c r="I77" i="38"/>
  <c r="G104" i="38"/>
  <c r="G79" i="38"/>
  <c r="G84" i="38"/>
  <c r="G46" i="38"/>
  <c r="G108" i="38"/>
  <c r="G48" i="38"/>
  <c r="G57" i="38"/>
  <c r="G39" i="38"/>
  <c r="G75" i="38"/>
  <c r="G58" i="38"/>
  <c r="G91" i="38"/>
  <c r="G47" i="38"/>
  <c r="G44" i="38"/>
  <c r="G85" i="38"/>
  <c r="G27" i="38"/>
  <c r="G28" i="38" s="1"/>
  <c r="G103" i="38"/>
  <c r="G40" i="38"/>
  <c r="G110" i="38"/>
  <c r="G80" i="38"/>
  <c r="F33" i="38"/>
  <c r="G67" i="38"/>
  <c r="G92" i="38"/>
  <c r="G49" i="38"/>
  <c r="G62" i="38"/>
  <c r="G38" i="38"/>
  <c r="G45" i="38"/>
  <c r="G83" i="38"/>
  <c r="G72" i="38"/>
  <c r="G86" i="38"/>
  <c r="G109" i="38"/>
  <c r="G101" i="38"/>
  <c r="G82" i="38"/>
  <c r="G17" i="38"/>
  <c r="G111" i="38"/>
  <c r="G20" i="38"/>
  <c r="G63" i="38"/>
  <c r="G54" i="38"/>
  <c r="G66" i="38"/>
  <c r="G81" i="38"/>
  <c r="G107" i="38"/>
  <c r="G93" i="38"/>
  <c r="G56" i="38"/>
  <c r="G64" i="38"/>
  <c r="G78" i="38"/>
  <c r="G100" i="38"/>
  <c r="G68" i="38"/>
  <c r="G73" i="38"/>
  <c r="G24" i="38"/>
  <c r="G89" i="38"/>
  <c r="G21" i="38"/>
  <c r="G76" i="38"/>
  <c r="G77" i="38"/>
  <c r="G65" i="38"/>
  <c r="G69" i="38"/>
  <c r="G74" i="38"/>
  <c r="G88" i="38"/>
  <c r="G90" i="38"/>
  <c r="G43" i="38"/>
  <c r="G50" i="38"/>
  <c r="G87" i="38"/>
  <c r="G23" i="38"/>
  <c r="G51" i="38"/>
  <c r="G41" i="38"/>
  <c r="G70" i="38"/>
  <c r="G102" i="38"/>
  <c r="E22" i="5"/>
  <c r="E30" i="5" s="1"/>
  <c r="E25" i="5"/>
  <c r="E29" i="5" s="1"/>
  <c r="G21" i="6"/>
  <c r="G16" i="6"/>
  <c r="G24" i="6"/>
  <c r="G20" i="6"/>
  <c r="G17" i="6"/>
  <c r="G27" i="6"/>
  <c r="G15" i="6"/>
  <c r="G26" i="6"/>
  <c r="F33" i="6"/>
  <c r="G23" i="6"/>
  <c r="E22" i="6"/>
  <c r="E56" i="6"/>
  <c r="E45" i="6"/>
  <c r="E55" i="6"/>
  <c r="E44" i="6"/>
  <c r="E53" i="6"/>
  <c r="E52" i="6"/>
  <c r="E39" i="6"/>
  <c r="E38" i="6"/>
  <c r="E50" i="6"/>
  <c r="E49" i="6"/>
  <c r="E46" i="6"/>
  <c r="E61" i="6"/>
  <c r="E60" i="6"/>
  <c r="E59" i="6"/>
  <c r="E54" i="6"/>
  <c r="E41" i="6"/>
  <c r="E62" i="6"/>
  <c r="E51" i="6"/>
  <c r="E48" i="6"/>
  <c r="E47" i="6"/>
  <c r="E47" i="7"/>
  <c r="E39" i="7" s="1"/>
  <c r="E52" i="7" s="1"/>
  <c r="H30" i="39"/>
  <c r="I47" i="39" s="1"/>
  <c r="F29" i="39"/>
  <c r="F30" i="39" s="1"/>
  <c r="G43" i="39" s="1"/>
  <c r="G36" i="35"/>
  <c r="G37" i="35" s="1"/>
  <c r="H22" i="35" s="1"/>
  <c r="I59" i="39"/>
  <c r="G58" i="39"/>
  <c r="D58" i="39"/>
  <c r="D29" i="39"/>
  <c r="D30" i="39" s="1"/>
  <c r="E52" i="39" s="1"/>
  <c r="E62" i="39"/>
  <c r="E61" i="39"/>
  <c r="E59" i="39" s="1"/>
  <c r="E65" i="39"/>
  <c r="E63" i="39" s="1"/>
  <c r="I37" i="37"/>
  <c r="J37" i="37"/>
  <c r="K37" i="37"/>
  <c r="L37" i="37"/>
  <c r="M37" i="37"/>
  <c r="N37" i="37"/>
  <c r="O37" i="37"/>
  <c r="P37" i="37"/>
  <c r="H37" i="37"/>
  <c r="H38" i="37"/>
  <c r="H20" i="36"/>
  <c r="H21" i="36"/>
  <c r="G17" i="35"/>
  <c r="H16" i="35" s="1"/>
  <c r="E35" i="35"/>
  <c r="E31" i="35"/>
  <c r="E32" i="35" s="1"/>
  <c r="E36" i="35" s="1"/>
  <c r="E29" i="35"/>
  <c r="E37" i="35" s="1"/>
  <c r="E15" i="35"/>
  <c r="E13" i="35"/>
  <c r="E12" i="35"/>
  <c r="I57" i="6" l="1"/>
  <c r="I42" i="6" s="1"/>
  <c r="G63" i="6"/>
  <c r="G36" i="6"/>
  <c r="I22" i="6"/>
  <c r="E29" i="6"/>
  <c r="G57" i="6"/>
  <c r="E30" i="6"/>
  <c r="I30" i="6"/>
  <c r="G28" i="6"/>
  <c r="E36" i="6"/>
  <c r="G42" i="6"/>
  <c r="G25" i="7"/>
  <c r="I25" i="7"/>
  <c r="I29" i="7" s="1"/>
  <c r="E114" i="38"/>
  <c r="E113" i="38" s="1"/>
  <c r="E25" i="38"/>
  <c r="E29" i="38" s="1"/>
  <c r="E22" i="38"/>
  <c r="E105" i="38"/>
  <c r="E112" i="38"/>
  <c r="E36" i="38"/>
  <c r="G22" i="38"/>
  <c r="I22" i="38"/>
  <c r="I25" i="38"/>
  <c r="I29" i="38" s="1"/>
  <c r="I25" i="5"/>
  <c r="I29" i="5" s="1"/>
  <c r="I22" i="5"/>
  <c r="G30" i="5"/>
  <c r="G25" i="6"/>
  <c r="G22" i="6"/>
  <c r="I47" i="7"/>
  <c r="I39" i="7" s="1"/>
  <c r="I52" i="7" s="1"/>
  <c r="I22" i="7"/>
  <c r="I30" i="7" s="1"/>
  <c r="G47" i="7"/>
  <c r="G39" i="7" s="1"/>
  <c r="G52" i="7" s="1"/>
  <c r="G22" i="7"/>
  <c r="G29" i="7"/>
  <c r="G30" i="7" s="1"/>
  <c r="I105" i="38"/>
  <c r="I112" i="38"/>
  <c r="I30" i="38"/>
  <c r="G25" i="38"/>
  <c r="G29" i="38" s="1"/>
  <c r="G112" i="38"/>
  <c r="G36" i="38"/>
  <c r="G105" i="38"/>
  <c r="E63" i="6"/>
  <c r="E57" i="6"/>
  <c r="E42" i="6" s="1"/>
  <c r="I23" i="39"/>
  <c r="I48" i="39"/>
  <c r="I24" i="39"/>
  <c r="I49" i="39"/>
  <c r="I52" i="39"/>
  <c r="I26" i="39"/>
  <c r="I28" i="39" s="1"/>
  <c r="I15" i="39"/>
  <c r="I16" i="39"/>
  <c r="I56" i="39"/>
  <c r="I57" i="39" s="1"/>
  <c r="I38" i="39"/>
  <c r="I50" i="39"/>
  <c r="I39" i="39"/>
  <c r="I40" i="39"/>
  <c r="I53" i="39"/>
  <c r="I41" i="39"/>
  <c r="I42" i="39"/>
  <c r="I17" i="39"/>
  <c r="I44" i="39"/>
  <c r="I43" i="39"/>
  <c r="I21" i="39"/>
  <c r="H33" i="39"/>
  <c r="I20" i="39"/>
  <c r="I25" i="39"/>
  <c r="I29" i="39" s="1"/>
  <c r="G20" i="39"/>
  <c r="G44" i="39"/>
  <c r="G21" i="39"/>
  <c r="G47" i="39"/>
  <c r="G49" i="39"/>
  <c r="G42" i="39"/>
  <c r="F33" i="39"/>
  <c r="G23" i="39"/>
  <c r="G48" i="39"/>
  <c r="G24" i="39"/>
  <c r="G38" i="39"/>
  <c r="G26" i="39"/>
  <c r="G28" i="39" s="1"/>
  <c r="G50" i="39"/>
  <c r="G40" i="39"/>
  <c r="G39" i="39"/>
  <c r="G53" i="39"/>
  <c r="G52" i="39"/>
  <c r="G16" i="39"/>
  <c r="G15" i="39"/>
  <c r="G41" i="39"/>
  <c r="G17" i="39"/>
  <c r="G56" i="39"/>
  <c r="G57" i="39" s="1"/>
  <c r="H23" i="35"/>
  <c r="H24" i="35"/>
  <c r="H27" i="35"/>
  <c r="H28" i="35"/>
  <c r="H30" i="35"/>
  <c r="H32" i="35" s="1"/>
  <c r="H31" i="35"/>
  <c r="H33" i="35"/>
  <c r="H34" i="35"/>
  <c r="H29" i="35"/>
  <c r="H15" i="35"/>
  <c r="H12" i="35"/>
  <c r="H13" i="35"/>
  <c r="G19" i="35"/>
  <c r="H14" i="35"/>
  <c r="I58" i="39"/>
  <c r="E16" i="39"/>
  <c r="E49" i="39"/>
  <c r="E41" i="39"/>
  <c r="E26" i="39"/>
  <c r="E28" i="39" s="1"/>
  <c r="E53" i="39"/>
  <c r="E15" i="39"/>
  <c r="E48" i="39"/>
  <c r="E47" i="39"/>
  <c r="E40" i="39"/>
  <c r="E39" i="39"/>
  <c r="E38" i="39"/>
  <c r="E36" i="39" s="1"/>
  <c r="E56" i="39"/>
  <c r="E57" i="39" s="1"/>
  <c r="E24" i="39"/>
  <c r="E23" i="39"/>
  <c r="D33" i="39"/>
  <c r="E50" i="39"/>
  <c r="E21" i="39"/>
  <c r="E44" i="39"/>
  <c r="E20" i="39"/>
  <c r="E42" i="39"/>
  <c r="E43" i="39"/>
  <c r="E17" i="39"/>
  <c r="E58" i="39"/>
  <c r="F28" i="35"/>
  <c r="F27" i="35"/>
  <c r="F24" i="35"/>
  <c r="F34" i="35"/>
  <c r="F23" i="35"/>
  <c r="F33" i="35"/>
  <c r="F35" i="35" s="1"/>
  <c r="F22" i="35"/>
  <c r="F29" i="35" s="1"/>
  <c r="E39" i="35"/>
  <c r="F30" i="35"/>
  <c r="F32" i="35" s="1"/>
  <c r="F36" i="35" s="1"/>
  <c r="E17" i="35"/>
  <c r="F31" i="35"/>
  <c r="J136" i="62"/>
  <c r="J135" i="62"/>
  <c r="J134" i="62"/>
  <c r="J133" i="62"/>
  <c r="J132" i="62"/>
  <c r="J131" i="62"/>
  <c r="J130" i="62"/>
  <c r="J129" i="62"/>
  <c r="J128" i="62"/>
  <c r="I54" i="39" l="1"/>
  <c r="G36" i="39"/>
  <c r="G29" i="6"/>
  <c r="I52" i="38"/>
  <c r="E52" i="38"/>
  <c r="G30" i="38"/>
  <c r="E30" i="38"/>
  <c r="I30" i="5"/>
  <c r="G30" i="6"/>
  <c r="G52" i="38"/>
  <c r="I45" i="39"/>
  <c r="I36" i="39"/>
  <c r="I22" i="39"/>
  <c r="I30" i="39" s="1"/>
  <c r="G22" i="39"/>
  <c r="G54" i="39"/>
  <c r="G45" i="39" s="1"/>
  <c r="G25" i="39"/>
  <c r="G29" i="39" s="1"/>
  <c r="H35" i="35"/>
  <c r="H36" i="35" s="1"/>
  <c r="H37" i="35"/>
  <c r="H17" i="35"/>
  <c r="E25" i="39"/>
  <c r="E29" i="39" s="1"/>
  <c r="E54" i="39"/>
  <c r="E45" i="39" s="1"/>
  <c r="E22" i="39"/>
  <c r="E19" i="35"/>
  <c r="F16" i="35"/>
  <c r="F14" i="35"/>
  <c r="F12" i="35"/>
  <c r="F37" i="35"/>
  <c r="F15" i="35"/>
  <c r="F13" i="35"/>
  <c r="K27" i="63"/>
  <c r="J27" i="63"/>
  <c r="K26" i="63"/>
  <c r="J26" i="63"/>
  <c r="K25" i="63"/>
  <c r="J25" i="63"/>
  <c r="K24" i="63"/>
  <c r="J24" i="63"/>
  <c r="K23" i="63"/>
  <c r="J23" i="63"/>
  <c r="K22" i="63"/>
  <c r="J22" i="63"/>
  <c r="K21" i="63"/>
  <c r="J21" i="63"/>
  <c r="K20" i="63"/>
  <c r="J20" i="63"/>
  <c r="K19" i="63"/>
  <c r="J19" i="63"/>
  <c r="K18" i="63"/>
  <c r="J18" i="63"/>
  <c r="K60" i="61"/>
  <c r="J60" i="61"/>
  <c r="K59" i="61"/>
  <c r="J59" i="61"/>
  <c r="K58" i="61"/>
  <c r="J58" i="61"/>
  <c r="K57" i="61"/>
  <c r="J57" i="61"/>
  <c r="K49" i="61"/>
  <c r="J49" i="61"/>
  <c r="K48" i="61"/>
  <c r="J48" i="61"/>
  <c r="K40" i="61"/>
  <c r="J40" i="61"/>
  <c r="K39" i="61"/>
  <c r="J39" i="61"/>
  <c r="K38" i="61"/>
  <c r="J38" i="61"/>
  <c r="K37" i="61"/>
  <c r="J37" i="61"/>
  <c r="J36" i="61"/>
  <c r="J35" i="61"/>
  <c r="K34" i="61"/>
  <c r="J34" i="61"/>
  <c r="K33" i="61"/>
  <c r="J33" i="61"/>
  <c r="K32" i="61"/>
  <c r="J32" i="61"/>
  <c r="K31" i="61"/>
  <c r="J31" i="61"/>
  <c r="K30" i="61"/>
  <c r="J30" i="61"/>
  <c r="K29" i="61"/>
  <c r="J29" i="61"/>
  <c r="K28" i="61"/>
  <c r="J28" i="61"/>
  <c r="K27" i="61"/>
  <c r="J27" i="61"/>
  <c r="K26" i="61"/>
  <c r="J26" i="61"/>
  <c r="K25" i="61"/>
  <c r="J25" i="61"/>
  <c r="K24" i="61"/>
  <c r="J24" i="61"/>
  <c r="K23" i="61"/>
  <c r="J23" i="61"/>
  <c r="K22" i="61"/>
  <c r="J22" i="61"/>
  <c r="K21" i="61"/>
  <c r="J21" i="61"/>
  <c r="K18" i="58"/>
  <c r="K17" i="58"/>
  <c r="K16" i="58"/>
  <c r="K15" i="58"/>
  <c r="K14" i="58"/>
  <c r="K13" i="58"/>
  <c r="K12" i="58"/>
  <c r="K11" i="58"/>
  <c r="K10" i="58"/>
  <c r="K9" i="58"/>
  <c r="K8" i="58"/>
  <c r="K7" i="58"/>
  <c r="U58" i="56"/>
  <c r="T58" i="56"/>
  <c r="P58" i="56"/>
  <c r="O58" i="56"/>
  <c r="N58" i="56"/>
  <c r="M58" i="56"/>
  <c r="L58" i="56"/>
  <c r="K58" i="56" s="1"/>
  <c r="K57" i="56"/>
  <c r="K56" i="56"/>
  <c r="K55" i="56"/>
  <c r="L54" i="56"/>
  <c r="L53" i="56"/>
  <c r="L52" i="56"/>
  <c r="K7" i="56"/>
  <c r="P15" i="19"/>
  <c r="M24" i="16"/>
  <c r="M23" i="16"/>
  <c r="S21" i="16"/>
  <c r="M19" i="16"/>
  <c r="M17" i="16"/>
  <c r="M16" i="16"/>
  <c r="M15" i="16"/>
  <c r="M14" i="16"/>
  <c r="M13" i="16"/>
  <c r="M12" i="16"/>
  <c r="M11" i="16"/>
  <c r="G30" i="39" l="1"/>
  <c r="E30" i="39"/>
  <c r="F17" i="35"/>
  <c r="I168" i="57" l="1"/>
  <c r="I167" i="57"/>
  <c r="I174" i="57" s="1"/>
  <c r="I165" i="57"/>
  <c r="I164" i="57"/>
  <c r="I163" i="57"/>
  <c r="I162" i="57"/>
  <c r="I161" i="57"/>
  <c r="I160" i="57"/>
  <c r="I159" i="57"/>
  <c r="I158" i="57"/>
  <c r="I157" i="57"/>
  <c r="I156" i="57"/>
  <c r="I155" i="57"/>
  <c r="I154" i="57"/>
  <c r="I153" i="57"/>
  <c r="I152" i="57"/>
  <c r="I151" i="57"/>
  <c r="I150" i="57"/>
  <c r="I149" i="57"/>
  <c r="I148" i="57"/>
  <c r="I147" i="57"/>
  <c r="I146" i="57"/>
  <c r="I145" i="57"/>
  <c r="I144" i="57"/>
  <c r="I143" i="57"/>
  <c r="I142" i="57"/>
  <c r="I141" i="57"/>
  <c r="I140" i="57"/>
  <c r="I139" i="57"/>
  <c r="I138" i="57"/>
  <c r="I137" i="57"/>
  <c r="I136" i="57"/>
  <c r="I135" i="57"/>
  <c r="I134" i="57"/>
  <c r="I133" i="57"/>
  <c r="I132" i="57"/>
  <c r="I131" i="57"/>
  <c r="I130" i="57"/>
  <c r="I129" i="57"/>
  <c r="I128" i="57"/>
  <c r="I127" i="57"/>
  <c r="I126" i="57"/>
  <c r="I125" i="57"/>
  <c r="I124" i="57"/>
  <c r="I123" i="57"/>
  <c r="I122" i="57"/>
  <c r="I121" i="57"/>
  <c r="I120" i="57"/>
  <c r="I119" i="57"/>
  <c r="I118" i="57"/>
  <c r="I117" i="57"/>
  <c r="I116" i="57"/>
  <c r="I115" i="57"/>
  <c r="I114" i="57"/>
  <c r="I113" i="57"/>
  <c r="I112" i="57"/>
  <c r="I111" i="57"/>
  <c r="I110" i="57"/>
  <c r="I109" i="57"/>
  <c r="I108" i="57"/>
  <c r="I107" i="57"/>
  <c r="I106" i="57"/>
  <c r="I105" i="57"/>
  <c r="I104" i="57"/>
  <c r="I103" i="57"/>
  <c r="I102" i="57"/>
  <c r="I101" i="57"/>
  <c r="I100" i="57"/>
  <c r="I99" i="57"/>
  <c r="I98" i="57"/>
  <c r="I97" i="57"/>
  <c r="I96" i="57"/>
  <c r="I95" i="57"/>
  <c r="I94" i="57"/>
  <c r="I93" i="57"/>
  <c r="I92" i="57"/>
  <c r="I91" i="57"/>
  <c r="I90" i="57"/>
  <c r="I89" i="57"/>
  <c r="I88" i="57"/>
  <c r="I87" i="57"/>
  <c r="I86" i="57"/>
  <c r="I85" i="57"/>
  <c r="I84" i="57"/>
  <c r="I83" i="57"/>
  <c r="I82" i="57"/>
  <c r="I81" i="57"/>
  <c r="I80" i="57"/>
  <c r="I79" i="57"/>
  <c r="I78" i="57"/>
  <c r="I77" i="57"/>
  <c r="I76" i="57"/>
  <c r="I75" i="57"/>
  <c r="I74" i="57"/>
  <c r="I73" i="57"/>
  <c r="I72" i="57"/>
  <c r="I71" i="57"/>
  <c r="I70" i="57"/>
  <c r="I69" i="57"/>
  <c r="I68" i="57"/>
  <c r="I67" i="57"/>
  <c r="I66" i="57"/>
  <c r="I65" i="57"/>
  <c r="I64" i="57"/>
  <c r="I63" i="57"/>
  <c r="I62" i="57"/>
  <c r="I61" i="57"/>
  <c r="I60" i="57"/>
  <c r="I59" i="57"/>
  <c r="I58" i="57"/>
  <c r="I57" i="57"/>
  <c r="I56" i="57"/>
  <c r="I55" i="57"/>
  <c r="I54" i="57"/>
  <c r="I53" i="57"/>
  <c r="I52" i="57"/>
  <c r="I51" i="57"/>
  <c r="I50" i="57"/>
  <c r="I49" i="57"/>
  <c r="I48" i="57"/>
  <c r="I47" i="57"/>
  <c r="I46" i="57"/>
  <c r="I45" i="57"/>
  <c r="I44" i="57"/>
  <c r="I43" i="57"/>
  <c r="I42" i="57"/>
  <c r="I41" i="57"/>
  <c r="I40" i="57"/>
  <c r="I39" i="57"/>
  <c r="I38" i="57"/>
  <c r="I37" i="57"/>
  <c r="I36" i="57"/>
  <c r="I35" i="57"/>
  <c r="I34" i="57"/>
  <c r="I33" i="57"/>
  <c r="I32" i="57"/>
  <c r="I31" i="57"/>
  <c r="I30" i="57"/>
  <c r="I29" i="57"/>
  <c r="I28" i="57"/>
  <c r="I27" i="57"/>
  <c r="I26" i="57"/>
  <c r="I25" i="57"/>
  <c r="I24" i="57"/>
  <c r="I23" i="57"/>
  <c r="I22" i="57"/>
  <c r="I21" i="57"/>
  <c r="I20" i="57"/>
  <c r="I19" i="57"/>
  <c r="I18" i="57"/>
  <c r="I17" i="57"/>
  <c r="I16" i="57"/>
  <c r="I15" i="57"/>
  <c r="I14" i="57"/>
  <c r="I13" i="57"/>
  <c r="I12" i="57"/>
  <c r="I11" i="57"/>
  <c r="I10" i="57"/>
  <c r="I9" i="57"/>
  <c r="I8" i="57"/>
  <c r="J56" i="64" l="1"/>
  <c r="J55" i="64"/>
  <c r="J53" i="64"/>
  <c r="J52" i="64"/>
  <c r="J51" i="64"/>
  <c r="J50" i="64"/>
  <c r="J49" i="64"/>
  <c r="J48" i="64"/>
  <c r="J47" i="64"/>
  <c r="J46" i="64"/>
  <c r="J45" i="64"/>
  <c r="J43" i="64"/>
  <c r="J42" i="64"/>
  <c r="K41" i="64"/>
  <c r="J41" i="64"/>
  <c r="J40" i="64"/>
  <c r="J39" i="64"/>
  <c r="J38" i="64"/>
  <c r="J37" i="64"/>
  <c r="J35" i="64"/>
  <c r="K34" i="64"/>
  <c r="K33" i="64"/>
  <c r="J33" i="64"/>
  <c r="K32" i="64"/>
  <c r="K31" i="64"/>
  <c r="J31" i="64"/>
  <c r="J30" i="64"/>
  <c r="J29" i="64"/>
  <c r="J28" i="64"/>
  <c r="K27" i="64"/>
  <c r="J27" i="64"/>
  <c r="J26" i="64"/>
  <c r="J25" i="64"/>
  <c r="J24" i="64"/>
  <c r="J23" i="64"/>
  <c r="J22" i="64"/>
  <c r="J21" i="64"/>
  <c r="J19" i="64"/>
  <c r="J18" i="64"/>
  <c r="Q26" i="17"/>
  <c r="S18" i="11"/>
  <c r="R18" i="11"/>
  <c r="Q18" i="11"/>
  <c r="P18" i="11"/>
  <c r="O18" i="11"/>
  <c r="N18" i="11"/>
  <c r="M18" i="11"/>
  <c r="L18" i="11"/>
  <c r="K18" i="11"/>
  <c r="S17" i="11"/>
  <c r="R17" i="11"/>
  <c r="Q17" i="11"/>
  <c r="P17" i="11"/>
  <c r="K17" i="11"/>
  <c r="R16" i="11"/>
  <c r="Q16" i="11"/>
  <c r="Q19" i="11" s="1"/>
  <c r="P16" i="11"/>
  <c r="P19" i="11" s="1"/>
  <c r="S15" i="11"/>
  <c r="R15" i="11"/>
  <c r="Q15" i="11"/>
  <c r="P15" i="11"/>
  <c r="O15" i="11"/>
  <c r="N15" i="11"/>
  <c r="M15" i="11"/>
  <c r="L15" i="11"/>
  <c r="K15" i="11"/>
  <c r="K16" i="11"/>
  <c r="O17" i="11"/>
  <c r="N17" i="11"/>
  <c r="M17" i="11"/>
  <c r="L17" i="11"/>
  <c r="S16" i="11"/>
  <c r="O16" i="11"/>
  <c r="N16" i="11"/>
  <c r="M16" i="11"/>
  <c r="L16" i="11"/>
  <c r="K20" i="64" l="1"/>
  <c r="K17" i="64"/>
  <c r="S19" i="11"/>
  <c r="R19" i="11"/>
  <c r="K19" i="11"/>
  <c r="L19" i="11"/>
  <c r="M19" i="11"/>
  <c r="N19" i="11"/>
  <c r="O19" i="11"/>
  <c r="K21" i="64"/>
  <c r="K19" i="64"/>
  <c r="K28" i="64"/>
  <c r="K42" i="64"/>
  <c r="K18" i="64"/>
  <c r="J54" i="64"/>
  <c r="K22" i="64"/>
  <c r="J17" i="64"/>
  <c r="J20" i="64"/>
  <c r="J34" i="64"/>
  <c r="J44" i="64"/>
  <c r="J32" i="64"/>
  <c r="J36" i="64"/>
  <c r="L12" i="14" l="1"/>
  <c r="K20" i="13" l="1"/>
  <c r="L20" i="13"/>
  <c r="M20" i="13"/>
  <c r="N20" i="13"/>
  <c r="O20" i="13"/>
  <c r="P20" i="13"/>
  <c r="P23" i="13" s="1"/>
  <c r="Q20" i="13"/>
  <c r="Q23" i="13" s="1"/>
  <c r="R20" i="13"/>
  <c r="R23" i="13" s="1"/>
  <c r="S20" i="13"/>
  <c r="S23" i="13" s="1"/>
  <c r="K21" i="13"/>
  <c r="L21" i="13"/>
  <c r="M21" i="13"/>
  <c r="N21" i="13"/>
  <c r="O21" i="13"/>
  <c r="P21" i="13"/>
  <c r="Q21" i="13"/>
  <c r="R21" i="13"/>
  <c r="S21" i="13"/>
  <c r="K22" i="13"/>
  <c r="L22" i="13"/>
  <c r="M22" i="13"/>
  <c r="N22" i="13"/>
  <c r="O22" i="13"/>
  <c r="P22" i="13"/>
  <c r="Q22" i="13"/>
  <c r="R22" i="13"/>
  <c r="S22" i="13"/>
  <c r="S19" i="13"/>
  <c r="R19" i="13"/>
  <c r="Q19" i="13"/>
  <c r="P19" i="13"/>
  <c r="O19" i="13"/>
  <c r="N19" i="13"/>
  <c r="M19" i="13"/>
  <c r="K19" i="13"/>
  <c r="O23" i="13" l="1"/>
  <c r="K23" i="13"/>
  <c r="L23" i="13"/>
  <c r="M23" i="13"/>
  <c r="N23" i="13"/>
  <c r="T13" i="10"/>
  <c r="M17" i="10"/>
  <c r="P19" i="10"/>
  <c r="Q19" i="10"/>
  <c r="K63" i="6"/>
  <c r="M62" i="6"/>
  <c r="J62" i="6"/>
  <c r="M61" i="6"/>
  <c r="J61" i="6"/>
  <c r="M60" i="6"/>
  <c r="J60" i="6"/>
  <c r="M59" i="6"/>
  <c r="J59" i="6"/>
  <c r="K57" i="6"/>
  <c r="N56" i="6"/>
  <c r="M56" i="6"/>
  <c r="J56" i="6"/>
  <c r="M55" i="6"/>
  <c r="J55" i="6"/>
  <c r="M54" i="6"/>
  <c r="J54" i="6"/>
  <c r="M53" i="6"/>
  <c r="J53" i="6"/>
  <c r="M52" i="6"/>
  <c r="J52" i="6"/>
  <c r="M51" i="6"/>
  <c r="J51" i="6"/>
  <c r="M50" i="6"/>
  <c r="J50" i="6"/>
  <c r="N49" i="6"/>
  <c r="M49" i="6"/>
  <c r="J49" i="6"/>
  <c r="N48" i="6"/>
  <c r="M48" i="6"/>
  <c r="J48" i="6"/>
  <c r="M47" i="6"/>
  <c r="J47" i="6"/>
  <c r="N46" i="6"/>
  <c r="M46" i="6"/>
  <c r="J46" i="6"/>
  <c r="M45" i="6"/>
  <c r="J45" i="6"/>
  <c r="M44" i="6"/>
  <c r="J44" i="6"/>
  <c r="N41" i="6"/>
  <c r="M41" i="6"/>
  <c r="J41" i="6"/>
  <c r="M40" i="6"/>
  <c r="J40" i="6"/>
  <c r="N39" i="6"/>
  <c r="M39" i="6"/>
  <c r="J39" i="6"/>
  <c r="N38" i="6"/>
  <c r="M38" i="6"/>
  <c r="J38" i="6"/>
  <c r="K36" i="6"/>
  <c r="K42" i="6" l="1"/>
  <c r="K65" i="6" s="1"/>
  <c r="J57" i="6"/>
  <c r="M63" i="6"/>
  <c r="M57" i="6"/>
  <c r="J63" i="6"/>
  <c r="N36" i="6"/>
  <c r="J36" i="6"/>
  <c r="M36" i="6"/>
  <c r="N57" i="6"/>
  <c r="L48" i="6" l="1"/>
  <c r="L62" i="6"/>
  <c r="M42" i="6"/>
  <c r="M65" i="6" s="1"/>
  <c r="J42" i="6"/>
  <c r="J65" i="6" s="1"/>
  <c r="L59" i="6"/>
  <c r="L41" i="6"/>
  <c r="L61" i="6"/>
  <c r="L49" i="6"/>
  <c r="L56" i="6"/>
  <c r="L44" i="6"/>
  <c r="L57" i="6" s="1"/>
  <c r="L60" i="6"/>
  <c r="L39" i="6"/>
  <c r="L46" i="6"/>
  <c r="L38" i="6"/>
  <c r="N42" i="6"/>
  <c r="N65" i="6"/>
  <c r="L63" i="6" l="1"/>
  <c r="L36" i="6"/>
  <c r="L42" i="6"/>
  <c r="K21" i="65" l="1"/>
  <c r="K19" i="65"/>
  <c r="K18" i="65"/>
  <c r="K8" i="60"/>
  <c r="K9" i="60"/>
  <c r="K7" i="60"/>
  <c r="K44" i="5"/>
  <c r="K40" i="5" s="1"/>
  <c r="M43" i="5"/>
  <c r="J43" i="5"/>
  <c r="M42" i="5"/>
  <c r="J42" i="5"/>
  <c r="J44" i="5" s="1"/>
  <c r="J40" i="5" s="1"/>
  <c r="K39" i="5"/>
  <c r="K36" i="5"/>
  <c r="M44" i="5" l="1"/>
  <c r="M40" i="5" s="1"/>
  <c r="M38" i="5"/>
  <c r="K21" i="60"/>
  <c r="K20" i="60"/>
  <c r="K19" i="60"/>
  <c r="J39" i="5"/>
  <c r="M39" i="5"/>
  <c r="M36" i="5" s="1"/>
  <c r="J38" i="5"/>
  <c r="J36" i="5" l="1"/>
  <c r="K47" i="7"/>
  <c r="K39" i="7" s="1"/>
  <c r="K36" i="7"/>
  <c r="M42" i="7"/>
  <c r="M43" i="7"/>
  <c r="M44" i="7"/>
  <c r="M46" i="7"/>
  <c r="J42" i="7"/>
  <c r="J43" i="7"/>
  <c r="J44" i="7"/>
  <c r="J46" i="7"/>
  <c r="L16" i="10"/>
  <c r="M16" i="10"/>
  <c r="M19" i="10" s="1"/>
  <c r="N16" i="10"/>
  <c r="O16" i="10"/>
  <c r="R16" i="10"/>
  <c r="S16" i="10"/>
  <c r="I35" i="37"/>
  <c r="H23" i="36"/>
  <c r="K52" i="7" l="1"/>
  <c r="P62" i="15" l="1"/>
  <c r="R62" i="15"/>
  <c r="Q62" i="15"/>
  <c r="H81" i="15"/>
  <c r="P69" i="15"/>
  <c r="P66" i="15"/>
  <c r="P53" i="15"/>
  <c r="P44" i="15"/>
  <c r="P32" i="15"/>
  <c r="J215" i="62"/>
  <c r="I215" i="62"/>
  <c r="J210" i="62"/>
  <c r="I210" i="62"/>
  <c r="J209" i="62"/>
  <c r="I209" i="62"/>
  <c r="J208" i="62"/>
  <c r="I208" i="62"/>
  <c r="J207" i="62"/>
  <c r="I207" i="62"/>
  <c r="J204" i="62"/>
  <c r="J203" i="62"/>
  <c r="J202" i="62"/>
  <c r="J199" i="62"/>
  <c r="I199" i="62"/>
  <c r="J198" i="62"/>
  <c r="I198" i="62"/>
  <c r="J197" i="62"/>
  <c r="I197" i="62"/>
  <c r="J196" i="62"/>
  <c r="I196" i="62"/>
  <c r="J195" i="62"/>
  <c r="I195" i="62"/>
  <c r="J194" i="62"/>
  <c r="I194" i="62"/>
  <c r="J191" i="62"/>
  <c r="J190" i="62"/>
  <c r="J189" i="62"/>
  <c r="J188" i="62"/>
  <c r="J187" i="62"/>
  <c r="J186" i="62"/>
  <c r="J185" i="62"/>
  <c r="J182" i="62"/>
  <c r="I182" i="62"/>
  <c r="J181" i="62"/>
  <c r="I181" i="62"/>
  <c r="J180" i="62"/>
  <c r="I180" i="62"/>
  <c r="J179" i="62"/>
  <c r="I179" i="62"/>
  <c r="J178" i="62"/>
  <c r="I178" i="62"/>
  <c r="J177" i="62"/>
  <c r="I177" i="62"/>
  <c r="J176" i="62"/>
  <c r="I176" i="62"/>
  <c r="J175" i="62"/>
  <c r="I175" i="62"/>
  <c r="J172" i="62"/>
  <c r="J171" i="62"/>
  <c r="J170" i="62"/>
  <c r="J169" i="62"/>
  <c r="J168" i="62"/>
  <c r="J167" i="62"/>
  <c r="J166" i="62"/>
  <c r="J163" i="62"/>
  <c r="I163" i="62"/>
  <c r="J162" i="62"/>
  <c r="I162" i="62"/>
  <c r="J161" i="62"/>
  <c r="I161" i="62"/>
  <c r="J160" i="62"/>
  <c r="I160" i="62"/>
  <c r="J159" i="62"/>
  <c r="I159" i="62"/>
  <c r="J156" i="62"/>
  <c r="I156" i="62"/>
  <c r="J155" i="62"/>
  <c r="I155" i="62"/>
  <c r="J154" i="62"/>
  <c r="I154" i="62"/>
  <c r="J153" i="62"/>
  <c r="I153" i="62"/>
  <c r="J152" i="62"/>
  <c r="I152" i="62"/>
  <c r="J151" i="62"/>
  <c r="I151" i="62"/>
  <c r="J150" i="62"/>
  <c r="I150" i="62"/>
  <c r="J149" i="62"/>
  <c r="I149" i="62"/>
  <c r="J148" i="62"/>
  <c r="I148" i="62"/>
  <c r="J147" i="62"/>
  <c r="I147" i="62"/>
  <c r="J146" i="62"/>
  <c r="I146" i="62"/>
  <c r="J145" i="62"/>
  <c r="I145" i="62"/>
  <c r="J144" i="62"/>
  <c r="I144" i="62"/>
  <c r="J143" i="62"/>
  <c r="I143" i="62"/>
  <c r="J142" i="62"/>
  <c r="I136" i="62"/>
  <c r="I135" i="62"/>
  <c r="I134" i="62"/>
  <c r="I133" i="62"/>
  <c r="I132" i="62"/>
  <c r="I131" i="62"/>
  <c r="I130" i="62"/>
  <c r="I129" i="62"/>
  <c r="I128" i="62"/>
  <c r="J93" i="62"/>
  <c r="I93" i="62"/>
  <c r="J92" i="62"/>
  <c r="I92" i="62"/>
  <c r="J91" i="62"/>
  <c r="I91" i="62"/>
  <c r="J90" i="62"/>
  <c r="I90" i="62"/>
  <c r="J89" i="62"/>
  <c r="I89" i="62"/>
  <c r="J88" i="62"/>
  <c r="I88" i="62"/>
  <c r="J87" i="62"/>
  <c r="I87" i="62"/>
  <c r="J86" i="62"/>
  <c r="I86" i="62"/>
  <c r="J85" i="62"/>
  <c r="I85" i="62"/>
  <c r="J84" i="62"/>
  <c r="I84" i="62"/>
  <c r="J83" i="62"/>
  <c r="I83" i="62"/>
  <c r="J82" i="62"/>
  <c r="I82" i="62"/>
  <c r="J81" i="62"/>
  <c r="I81" i="62"/>
  <c r="J80" i="62"/>
  <c r="I80" i="62"/>
  <c r="J79" i="62"/>
  <c r="I79" i="62"/>
  <c r="J78" i="62"/>
  <c r="I78" i="62"/>
  <c r="J77" i="62"/>
  <c r="I77" i="62"/>
  <c r="J76" i="62"/>
  <c r="I76" i="62"/>
  <c r="J75" i="62"/>
  <c r="I75" i="62"/>
  <c r="J74" i="62"/>
  <c r="I74" i="62"/>
  <c r="J73" i="62"/>
  <c r="I73" i="62"/>
  <c r="J72" i="62"/>
  <c r="I72" i="62"/>
  <c r="J71" i="62"/>
  <c r="I71" i="62"/>
  <c r="J70" i="62"/>
  <c r="I70" i="62"/>
  <c r="J69" i="62"/>
  <c r="I69" i="62"/>
  <c r="J68" i="62"/>
  <c r="I68" i="62"/>
  <c r="J67" i="62"/>
  <c r="I67" i="62"/>
  <c r="J66" i="62"/>
  <c r="I66" i="62"/>
  <c r="J65" i="62"/>
  <c r="I65" i="62"/>
  <c r="J64" i="62"/>
  <c r="I64" i="62"/>
  <c r="J63" i="62"/>
  <c r="I63" i="62"/>
  <c r="J62" i="62"/>
  <c r="I62" i="62"/>
  <c r="J61" i="62"/>
  <c r="I61" i="62"/>
  <c r="J60" i="62"/>
  <c r="I60" i="62"/>
  <c r="J59" i="62"/>
  <c r="I59" i="62"/>
  <c r="J58" i="62"/>
  <c r="I58" i="62"/>
  <c r="J57" i="62"/>
  <c r="I57" i="62"/>
  <c r="J56" i="62"/>
  <c r="I56" i="62"/>
  <c r="J55" i="62"/>
  <c r="I55" i="62"/>
  <c r="J54" i="62"/>
  <c r="I54" i="62"/>
  <c r="J53" i="62"/>
  <c r="I53" i="62"/>
  <c r="J52" i="62"/>
  <c r="I52" i="62"/>
  <c r="J51" i="62"/>
  <c r="I51" i="62"/>
  <c r="J50" i="62"/>
  <c r="I50" i="62"/>
  <c r="J49" i="62"/>
  <c r="I49" i="62"/>
  <c r="J48" i="62"/>
  <c r="I48" i="62"/>
  <c r="J47" i="62"/>
  <c r="I47" i="62"/>
  <c r="J46" i="62"/>
  <c r="I46" i="62"/>
  <c r="J45" i="62"/>
  <c r="I45" i="62"/>
  <c r="J44" i="62"/>
  <c r="I44" i="62"/>
  <c r="J43" i="62"/>
  <c r="I43" i="62"/>
  <c r="J42" i="62"/>
  <c r="I42" i="62"/>
  <c r="J41" i="62"/>
  <c r="I41" i="62"/>
  <c r="J40" i="62"/>
  <c r="I40" i="62"/>
  <c r="J39" i="62"/>
  <c r="I39" i="62"/>
  <c r="J38" i="62"/>
  <c r="I38" i="62"/>
  <c r="J37" i="62"/>
  <c r="I37" i="62"/>
  <c r="J36" i="62"/>
  <c r="I36" i="62"/>
  <c r="J35" i="62"/>
  <c r="I35" i="62"/>
  <c r="J34" i="62"/>
  <c r="I34" i="62"/>
  <c r="J33" i="62"/>
  <c r="I33" i="62"/>
  <c r="J32" i="62"/>
  <c r="I32" i="62"/>
  <c r="J31" i="62"/>
  <c r="I31" i="62"/>
  <c r="J30" i="62"/>
  <c r="I30" i="62"/>
  <c r="J27" i="62"/>
  <c r="I27" i="62"/>
  <c r="J26" i="62"/>
  <c r="I26" i="62"/>
  <c r="J25" i="62"/>
  <c r="I25" i="62"/>
  <c r="J24" i="62"/>
  <c r="I24" i="62"/>
  <c r="J23" i="62"/>
  <c r="I23" i="62"/>
  <c r="J22" i="62"/>
  <c r="I22" i="62"/>
  <c r="J21" i="62"/>
  <c r="I21" i="62"/>
  <c r="J20" i="62"/>
  <c r="I20" i="62"/>
  <c r="J19" i="62"/>
  <c r="I19" i="62"/>
  <c r="J18" i="62"/>
  <c r="I18" i="62"/>
  <c r="J17" i="62"/>
  <c r="I17" i="62"/>
  <c r="J16" i="62"/>
  <c r="I16" i="62"/>
  <c r="J15" i="62"/>
  <c r="I15" i="62"/>
  <c r="J12" i="62"/>
  <c r="I12" i="62"/>
  <c r="J11" i="62"/>
  <c r="I11" i="62"/>
  <c r="J10" i="62"/>
  <c r="I10" i="62"/>
  <c r="J9" i="62"/>
  <c r="I9" i="62"/>
  <c r="K114" i="38"/>
  <c r="K113" i="38" s="1"/>
  <c r="K112" i="38"/>
  <c r="N111" i="38"/>
  <c r="M111" i="38"/>
  <c r="M110" i="38"/>
  <c r="M109" i="38"/>
  <c r="K105" i="38"/>
  <c r="M103" i="38"/>
  <c r="M102" i="38"/>
  <c r="N101" i="38"/>
  <c r="M101" i="38"/>
  <c r="N100" i="38"/>
  <c r="M90" i="38"/>
  <c r="M85" i="38"/>
  <c r="N84" i="38"/>
  <c r="M78" i="38"/>
  <c r="M75" i="38"/>
  <c r="M70" i="38"/>
  <c r="N67" i="38"/>
  <c r="M62" i="38"/>
  <c r="M57" i="38"/>
  <c r="N54" i="38"/>
  <c r="K36" i="38"/>
  <c r="L116" i="38" l="1"/>
  <c r="L118" i="38"/>
  <c r="J105" i="38"/>
  <c r="M107" i="38"/>
  <c r="M68" i="38"/>
  <c r="M73" i="38"/>
  <c r="N103" i="38"/>
  <c r="M65" i="38"/>
  <c r="M69" i="38"/>
  <c r="M82" i="38"/>
  <c r="M100" i="38"/>
  <c r="M104" i="38"/>
  <c r="M56" i="38"/>
  <c r="M64" i="38"/>
  <c r="M58" i="38"/>
  <c r="M89" i="38"/>
  <c r="M108" i="38"/>
  <c r="M55" i="38"/>
  <c r="N70" i="38"/>
  <c r="N110" i="38"/>
  <c r="M54" i="38"/>
  <c r="M93" i="38"/>
  <c r="N68" i="38"/>
  <c r="M72" i="38"/>
  <c r="J112" i="38"/>
  <c r="R32" i="15"/>
  <c r="R69" i="15"/>
  <c r="Q69" i="15"/>
  <c r="Q66" i="15"/>
  <c r="R44" i="15"/>
  <c r="R66" i="15"/>
  <c r="Q44" i="15"/>
  <c r="Q53" i="15"/>
  <c r="R53" i="15"/>
  <c r="Q32" i="15"/>
  <c r="M91" i="38"/>
  <c r="N83" i="38"/>
  <c r="M83" i="38"/>
  <c r="L117" i="38"/>
  <c r="M67" i="38"/>
  <c r="M77" i="38"/>
  <c r="M79" i="38"/>
  <c r="M84" i="38"/>
  <c r="M87" i="38"/>
  <c r="N112" i="38"/>
  <c r="M81" i="38"/>
  <c r="M76" i="38"/>
  <c r="M80" i="38"/>
  <c r="N79" i="38"/>
  <c r="M86" i="38"/>
  <c r="M88" i="38"/>
  <c r="L122" i="38"/>
  <c r="L119" i="38" s="1"/>
  <c r="K52" i="38"/>
  <c r="M66" i="38"/>
  <c r="M74" i="38"/>
  <c r="M92" i="38"/>
  <c r="L114" i="38" l="1"/>
  <c r="J52" i="38"/>
  <c r="L113" i="38"/>
  <c r="M112" i="38"/>
  <c r="M63" i="38"/>
  <c r="M105" i="38" s="1"/>
  <c r="M52" i="38" s="1"/>
  <c r="K123" i="38"/>
  <c r="N105" i="38" l="1"/>
  <c r="N52" i="38" l="1"/>
  <c r="J27" i="38" l="1"/>
  <c r="J26" i="38"/>
  <c r="J24" i="38"/>
  <c r="J23" i="38"/>
  <c r="J24" i="39"/>
  <c r="J23" i="39"/>
  <c r="J16" i="39"/>
  <c r="J17" i="39"/>
  <c r="J18" i="39"/>
  <c r="J19" i="39"/>
  <c r="J20" i="39"/>
  <c r="J21" i="39"/>
  <c r="H24" i="36" l="1"/>
  <c r="K49" i="5" l="1"/>
  <c r="H39" i="37"/>
  <c r="I39" i="37"/>
  <c r="J39" i="37"/>
  <c r="K39" i="37"/>
  <c r="L39" i="37"/>
  <c r="M39" i="37"/>
  <c r="N39" i="37"/>
  <c r="O39" i="37"/>
  <c r="P39" i="37"/>
  <c r="H40" i="37"/>
  <c r="I40" i="37"/>
  <c r="J40" i="37"/>
  <c r="K40" i="37"/>
  <c r="L40" i="37"/>
  <c r="M40" i="37"/>
  <c r="N40" i="37"/>
  <c r="O40" i="37"/>
  <c r="P40" i="37"/>
  <c r="I38" i="37"/>
  <c r="J38" i="37"/>
  <c r="K38" i="37"/>
  <c r="L38" i="37"/>
  <c r="M38" i="37"/>
  <c r="N38" i="37"/>
  <c r="O38" i="37"/>
  <c r="P38" i="37"/>
  <c r="P35" i="37"/>
  <c r="O35" i="37"/>
  <c r="J35" i="37"/>
  <c r="N35" i="37"/>
  <c r="P28" i="37"/>
  <c r="L28" i="37"/>
  <c r="H28" i="37"/>
  <c r="O28" i="37"/>
  <c r="P16" i="37"/>
  <c r="O16" i="37"/>
  <c r="N16" i="37"/>
  <c r="M16" i="37"/>
  <c r="L16" i="37"/>
  <c r="K16" i="37"/>
  <c r="O10" i="37"/>
  <c r="M35" i="37"/>
  <c r="L35" i="37"/>
  <c r="K35" i="37"/>
  <c r="H35" i="37"/>
  <c r="N28" i="37"/>
  <c r="M28" i="37"/>
  <c r="K28" i="37"/>
  <c r="J28" i="37"/>
  <c r="I28" i="37"/>
  <c r="P22" i="37"/>
  <c r="O22" i="37"/>
  <c r="N22" i="37"/>
  <c r="M22" i="37"/>
  <c r="L22" i="37"/>
  <c r="K22" i="37"/>
  <c r="J22" i="37"/>
  <c r="I22" i="37"/>
  <c r="H22" i="37"/>
  <c r="J16" i="37"/>
  <c r="I16" i="37"/>
  <c r="H16" i="37"/>
  <c r="L43" i="5" l="1"/>
  <c r="L42" i="5"/>
  <c r="L44" i="5" s="1"/>
  <c r="L40" i="5" s="1"/>
  <c r="L38" i="5"/>
  <c r="L39" i="5"/>
  <c r="O30" i="16"/>
  <c r="P20" i="10"/>
  <c r="Q20" i="10"/>
  <c r="T21" i="10"/>
  <c r="S18" i="10"/>
  <c r="S17" i="10"/>
  <c r="N44" i="7"/>
  <c r="N24" i="7"/>
  <c r="N16" i="7"/>
  <c r="N17" i="7"/>
  <c r="N21" i="7"/>
  <c r="N15" i="7"/>
  <c r="J56" i="39"/>
  <c r="M56" i="39"/>
  <c r="N56" i="39"/>
  <c r="N49" i="39"/>
  <c r="N50" i="39"/>
  <c r="N52" i="39"/>
  <c r="N53" i="39"/>
  <c r="N39" i="39"/>
  <c r="N40" i="39"/>
  <c r="N41" i="39"/>
  <c r="N42" i="39"/>
  <c r="N43" i="39"/>
  <c r="N44" i="39"/>
  <c r="N38" i="39"/>
  <c r="N16" i="39"/>
  <c r="N17" i="39"/>
  <c r="N20" i="39"/>
  <c r="N21" i="39"/>
  <c r="N24" i="39"/>
  <c r="N15" i="39"/>
  <c r="L36" i="5" l="1"/>
  <c r="S20" i="10"/>
  <c r="S19" i="10"/>
  <c r="N81" i="15"/>
  <c r="K81" i="15"/>
  <c r="L20" i="11" l="1"/>
  <c r="N16" i="38" l="1"/>
  <c r="N17" i="38"/>
  <c r="N20" i="38"/>
  <c r="N21" i="38"/>
  <c r="N23" i="38"/>
  <c r="N24" i="38"/>
  <c r="N27" i="38"/>
  <c r="N15" i="38"/>
  <c r="P13" i="18" l="1"/>
  <c r="N42" i="5"/>
  <c r="N39" i="5"/>
  <c r="N38" i="5"/>
  <c r="N16" i="5"/>
  <c r="N17" i="5"/>
  <c r="N21" i="5"/>
  <c r="N24" i="5"/>
  <c r="N15" i="5"/>
  <c r="Q13" i="18" l="1"/>
  <c r="L31" i="17" l="1"/>
  <c r="O31" i="17" l="1"/>
  <c r="I31" i="17" l="1"/>
  <c r="M26" i="17"/>
  <c r="S26" i="17" s="1"/>
  <c r="J26" i="17"/>
  <c r="R26" i="17" s="1"/>
  <c r="N16" i="6"/>
  <c r="N17" i="6"/>
  <c r="N21" i="6"/>
  <c r="N24" i="6"/>
  <c r="N15" i="6"/>
  <c r="N34" i="35" l="1"/>
  <c r="N33" i="35"/>
  <c r="N31" i="35"/>
  <c r="N30" i="35"/>
  <c r="N28" i="35"/>
  <c r="N27" i="35"/>
  <c r="N26" i="35"/>
  <c r="N25" i="35"/>
  <c r="N24" i="35"/>
  <c r="N23" i="35"/>
  <c r="N22" i="35"/>
  <c r="K34" i="35"/>
  <c r="K35" i="35" s="1"/>
  <c r="K33" i="35"/>
  <c r="K31" i="35"/>
  <c r="K30" i="35"/>
  <c r="K28" i="35"/>
  <c r="K27" i="35"/>
  <c r="K26" i="35"/>
  <c r="K25" i="35"/>
  <c r="K24" i="35"/>
  <c r="K23" i="35"/>
  <c r="K22" i="35"/>
  <c r="L35" i="35"/>
  <c r="O35" i="35" s="1"/>
  <c r="L32" i="35"/>
  <c r="L29" i="35"/>
  <c r="I35" i="35"/>
  <c r="I32" i="35"/>
  <c r="I29" i="35"/>
  <c r="O31" i="35"/>
  <c r="O34" i="35"/>
  <c r="O33" i="35"/>
  <c r="O30" i="35"/>
  <c r="O28" i="35"/>
  <c r="O27" i="35"/>
  <c r="O24" i="35"/>
  <c r="O23" i="35"/>
  <c r="O22" i="35"/>
  <c r="O13" i="35"/>
  <c r="O14" i="35"/>
  <c r="O16" i="35"/>
  <c r="O12" i="35"/>
  <c r="O15" i="35"/>
  <c r="K32" i="35" l="1"/>
  <c r="K36" i="35" s="1"/>
  <c r="K37" i="35" s="1"/>
  <c r="K29" i="35"/>
  <c r="N32" i="35"/>
  <c r="I36" i="35"/>
  <c r="I37" i="35" s="1"/>
  <c r="L36" i="35"/>
  <c r="O36" i="35" s="1"/>
  <c r="N35" i="35"/>
  <c r="N36" i="35" s="1"/>
  <c r="N29" i="35"/>
  <c r="O32" i="35"/>
  <c r="O29" i="35"/>
  <c r="L37" i="35" l="1"/>
  <c r="M28" i="35"/>
  <c r="M27" i="35"/>
  <c r="M24" i="35"/>
  <c r="M34" i="35"/>
  <c r="M33" i="35"/>
  <c r="M31" i="35"/>
  <c r="M23" i="35"/>
  <c r="M22" i="35"/>
  <c r="M30" i="35"/>
  <c r="J23" i="35"/>
  <c r="J34" i="35"/>
  <c r="J22" i="35"/>
  <c r="J33" i="35"/>
  <c r="J35" i="35" s="1"/>
  <c r="J31" i="35"/>
  <c r="J30" i="35"/>
  <c r="J32" i="35" s="1"/>
  <c r="J36" i="35" s="1"/>
  <c r="J28" i="35"/>
  <c r="J27" i="35"/>
  <c r="J24" i="35"/>
  <c r="O37" i="35"/>
  <c r="N37" i="35"/>
  <c r="M35" i="35" l="1"/>
  <c r="M29" i="35"/>
  <c r="M32" i="35"/>
  <c r="M36" i="35" s="1"/>
  <c r="M37" i="35" s="1"/>
  <c r="J29" i="35"/>
  <c r="J37" i="35" s="1"/>
  <c r="L30" i="16"/>
  <c r="L11" i="12"/>
  <c r="M11" i="12"/>
  <c r="N11" i="12"/>
  <c r="O11" i="12"/>
  <c r="P11" i="12"/>
  <c r="Q11" i="12"/>
  <c r="R11" i="12"/>
  <c r="S11" i="12"/>
  <c r="L12" i="12"/>
  <c r="L15" i="12" s="1"/>
  <c r="M12" i="12"/>
  <c r="M15" i="12" s="1"/>
  <c r="N12" i="12"/>
  <c r="N15" i="12" s="1"/>
  <c r="O12" i="12"/>
  <c r="O15" i="12" s="1"/>
  <c r="P12" i="12"/>
  <c r="Q12" i="12"/>
  <c r="R12" i="12"/>
  <c r="S12" i="12"/>
  <c r="L13" i="12"/>
  <c r="M13" i="12"/>
  <c r="N13" i="12"/>
  <c r="O13" i="12"/>
  <c r="P13" i="12"/>
  <c r="Q13" i="12"/>
  <c r="R13" i="12"/>
  <c r="S13" i="12"/>
  <c r="S16" i="12" s="1"/>
  <c r="L14" i="12"/>
  <c r="M14" i="12"/>
  <c r="N14" i="12"/>
  <c r="O14" i="12"/>
  <c r="P14" i="12"/>
  <c r="Q14" i="12"/>
  <c r="R14" i="12"/>
  <c r="S14" i="12"/>
  <c r="K14" i="12"/>
  <c r="K13" i="12"/>
  <c r="K12" i="12"/>
  <c r="K15" i="12" s="1"/>
  <c r="K11" i="12"/>
  <c r="T8" i="12"/>
  <c r="T9" i="12"/>
  <c r="T10" i="12"/>
  <c r="T7" i="12"/>
  <c r="T8" i="11"/>
  <c r="T9" i="11"/>
  <c r="T10" i="11"/>
  <c r="T11" i="11"/>
  <c r="T12" i="11"/>
  <c r="T13" i="11"/>
  <c r="T14" i="11"/>
  <c r="T7" i="11"/>
  <c r="M12" i="14"/>
  <c r="N12" i="14"/>
  <c r="O12" i="14"/>
  <c r="P12" i="14"/>
  <c r="Q12" i="14"/>
  <c r="R12" i="14"/>
  <c r="S12" i="14"/>
  <c r="L13" i="14"/>
  <c r="L15" i="14" s="1"/>
  <c r="M13" i="14"/>
  <c r="N13" i="14"/>
  <c r="O13" i="14"/>
  <c r="P13" i="14"/>
  <c r="Q13" i="14"/>
  <c r="R13" i="14"/>
  <c r="S13" i="14"/>
  <c r="L14" i="14"/>
  <c r="M14" i="14"/>
  <c r="N14" i="14"/>
  <c r="O14" i="14"/>
  <c r="P14" i="14"/>
  <c r="Q14" i="14"/>
  <c r="R14" i="14"/>
  <c r="S14" i="14"/>
  <c r="K14" i="14"/>
  <c r="K13" i="14"/>
  <c r="K12" i="14"/>
  <c r="K15" i="14" s="1"/>
  <c r="T8" i="14"/>
  <c r="T9" i="14"/>
  <c r="T10" i="14"/>
  <c r="T11" i="14"/>
  <c r="T7" i="14"/>
  <c r="T8" i="13"/>
  <c r="T9" i="13"/>
  <c r="T10" i="13"/>
  <c r="T11" i="13"/>
  <c r="T12" i="13"/>
  <c r="T13" i="13"/>
  <c r="T14" i="13"/>
  <c r="T15" i="13"/>
  <c r="T16" i="13"/>
  <c r="T17" i="13"/>
  <c r="T18" i="13"/>
  <c r="T19" i="13"/>
  <c r="T25" i="13"/>
  <c r="T7" i="13"/>
  <c r="N40" i="5"/>
  <c r="R15" i="12" l="1"/>
  <c r="Q15" i="12"/>
  <c r="T13" i="12"/>
  <c r="S15" i="12"/>
  <c r="P15" i="12"/>
  <c r="O15" i="14"/>
  <c r="N15" i="14"/>
  <c r="M15" i="14"/>
  <c r="R15" i="14"/>
  <c r="S15" i="14"/>
  <c r="Q15" i="14"/>
  <c r="P15" i="14"/>
  <c r="L24" i="13"/>
  <c r="N16" i="12"/>
  <c r="M16" i="12"/>
  <c r="L16" i="12"/>
  <c r="N16" i="14"/>
  <c r="M16" i="14"/>
  <c r="M49" i="5"/>
  <c r="N36" i="5"/>
  <c r="R16" i="14"/>
  <c r="S16" i="14"/>
  <c r="Q16" i="14"/>
  <c r="T15" i="14"/>
  <c r="R24" i="13"/>
  <c r="M24" i="13"/>
  <c r="P16" i="14"/>
  <c r="L16" i="14"/>
  <c r="T12" i="14"/>
  <c r="O16" i="14"/>
  <c r="S24" i="13"/>
  <c r="J49" i="5"/>
  <c r="N44" i="5"/>
  <c r="N49" i="5"/>
  <c r="T15" i="11"/>
  <c r="S20" i="11"/>
  <c r="O20" i="11"/>
  <c r="N20" i="11"/>
  <c r="M20" i="11"/>
  <c r="O16" i="12"/>
  <c r="T11" i="12"/>
  <c r="T12" i="12"/>
  <c r="T16" i="12" s="1"/>
  <c r="T14" i="12"/>
  <c r="T15" i="12"/>
  <c r="T16" i="11"/>
  <c r="T18" i="11"/>
  <c r="T17" i="11"/>
  <c r="T13" i="14"/>
  <c r="T14" i="14"/>
  <c r="K24" i="13"/>
  <c r="N24" i="13"/>
  <c r="T20" i="13"/>
  <c r="T23" i="13"/>
  <c r="T22" i="13"/>
  <c r="T21" i="13"/>
  <c r="O24" i="13"/>
  <c r="J24" i="5"/>
  <c r="J23" i="5"/>
  <c r="J24" i="6"/>
  <c r="J23" i="6"/>
  <c r="T20" i="11" l="1"/>
  <c r="T16" i="14"/>
  <c r="N39" i="7"/>
  <c r="N47" i="7"/>
  <c r="T24" i="13"/>
  <c r="T19" i="11"/>
  <c r="M41" i="7"/>
  <c r="M47" i="7" s="1"/>
  <c r="M39" i="7" s="1"/>
  <c r="J41" i="7"/>
  <c r="J47" i="7" s="1"/>
  <c r="J39" i="7" s="1"/>
  <c r="M24" i="7"/>
  <c r="M23" i="7"/>
  <c r="J24" i="7"/>
  <c r="J23" i="7"/>
  <c r="M27" i="5" l="1"/>
  <c r="M26" i="5"/>
  <c r="M28" i="5" s="1"/>
  <c r="M24" i="5"/>
  <c r="M23" i="5"/>
  <c r="M21" i="5"/>
  <c r="M20" i="5"/>
  <c r="M19" i="5"/>
  <c r="M18" i="5"/>
  <c r="M17" i="5"/>
  <c r="M16" i="5"/>
  <c r="M15" i="5"/>
  <c r="M27" i="6"/>
  <c r="M26" i="6"/>
  <c r="M24" i="6"/>
  <c r="M23" i="6"/>
  <c r="M21" i="6"/>
  <c r="M20" i="6"/>
  <c r="M19" i="6"/>
  <c r="M18" i="6"/>
  <c r="M17" i="6"/>
  <c r="M16" i="6"/>
  <c r="M15" i="6"/>
  <c r="M27" i="7"/>
  <c r="M26" i="7"/>
  <c r="M25" i="7"/>
  <c r="M21" i="7"/>
  <c r="M20" i="7"/>
  <c r="M19" i="7"/>
  <c r="M18" i="7"/>
  <c r="M17" i="7"/>
  <c r="M16" i="7"/>
  <c r="M15" i="7"/>
  <c r="M27" i="38"/>
  <c r="M26" i="38"/>
  <c r="M28" i="38" s="1"/>
  <c r="M24" i="38"/>
  <c r="M23" i="38"/>
  <c r="M21" i="38"/>
  <c r="M20" i="38"/>
  <c r="M19" i="38"/>
  <c r="M18" i="38"/>
  <c r="M17" i="38"/>
  <c r="M16" i="38"/>
  <c r="M15" i="38"/>
  <c r="K28" i="5"/>
  <c r="K25" i="5"/>
  <c r="K22" i="5"/>
  <c r="K28" i="6"/>
  <c r="K22" i="6"/>
  <c r="K28" i="7"/>
  <c r="K22" i="7"/>
  <c r="K28" i="38"/>
  <c r="K25" i="38"/>
  <c r="K22" i="38"/>
  <c r="J27" i="5"/>
  <c r="J26" i="5"/>
  <c r="J28" i="5" s="1"/>
  <c r="J25" i="5"/>
  <c r="J29" i="5" s="1"/>
  <c r="J21" i="5"/>
  <c r="J20" i="5"/>
  <c r="J19" i="5"/>
  <c r="J18" i="5"/>
  <c r="J17" i="5"/>
  <c r="J16" i="5"/>
  <c r="J15" i="5"/>
  <c r="J27" i="6"/>
  <c r="J26" i="6"/>
  <c r="J25" i="6"/>
  <c r="J21" i="6"/>
  <c r="J20" i="6"/>
  <c r="J19" i="6"/>
  <c r="J18" i="6"/>
  <c r="J17" i="6"/>
  <c r="J16" i="6"/>
  <c r="J15" i="6"/>
  <c r="J27" i="7"/>
  <c r="J26" i="7"/>
  <c r="J25" i="7"/>
  <c r="J21" i="7"/>
  <c r="J20" i="7"/>
  <c r="J19" i="7"/>
  <c r="J18" i="7"/>
  <c r="J17" i="7"/>
  <c r="J16" i="7"/>
  <c r="J15" i="7"/>
  <c r="J25" i="38"/>
  <c r="J21" i="38"/>
  <c r="J20" i="38"/>
  <c r="J19" i="38"/>
  <c r="J18" i="38"/>
  <c r="J17" i="38"/>
  <c r="J16" i="38"/>
  <c r="J15" i="38"/>
  <c r="K63" i="39"/>
  <c r="K59" i="39"/>
  <c r="M57" i="39"/>
  <c r="K57" i="39"/>
  <c r="J57" i="39"/>
  <c r="K54" i="39"/>
  <c r="J53" i="39"/>
  <c r="J52" i="39"/>
  <c r="J50" i="39"/>
  <c r="J49" i="39"/>
  <c r="J48" i="39"/>
  <c r="J47" i="39"/>
  <c r="M53" i="39"/>
  <c r="M52" i="39"/>
  <c r="M50" i="39"/>
  <c r="M49" i="39"/>
  <c r="M48" i="39"/>
  <c r="M47" i="39"/>
  <c r="M44" i="39"/>
  <c r="M43" i="39"/>
  <c r="M42" i="39"/>
  <c r="M41" i="39"/>
  <c r="M40" i="39"/>
  <c r="M39" i="39"/>
  <c r="M38" i="39"/>
  <c r="K36" i="39"/>
  <c r="J44" i="39"/>
  <c r="J43" i="39"/>
  <c r="J42" i="39"/>
  <c r="J41" i="39"/>
  <c r="J40" i="39"/>
  <c r="J39" i="39"/>
  <c r="J38" i="39"/>
  <c r="K28" i="39"/>
  <c r="M27" i="39"/>
  <c r="M26" i="39"/>
  <c r="M24" i="39"/>
  <c r="M23" i="39"/>
  <c r="K25" i="39"/>
  <c r="J25" i="39"/>
  <c r="J27" i="39"/>
  <c r="J26" i="39"/>
  <c r="M16" i="39"/>
  <c r="M17" i="39"/>
  <c r="M18" i="39"/>
  <c r="M19" i="39"/>
  <c r="M20" i="39"/>
  <c r="M21" i="39"/>
  <c r="M15" i="39"/>
  <c r="K29" i="38" l="1"/>
  <c r="K30" i="38" s="1"/>
  <c r="J28" i="6"/>
  <c r="J29" i="6" s="1"/>
  <c r="M28" i="7"/>
  <c r="J28" i="39"/>
  <c r="M25" i="39"/>
  <c r="N22" i="7"/>
  <c r="M29" i="7"/>
  <c r="M36" i="39"/>
  <c r="K29" i="5"/>
  <c r="N29" i="5" s="1"/>
  <c r="N25" i="5"/>
  <c r="N22" i="5"/>
  <c r="M28" i="6"/>
  <c r="J22" i="7"/>
  <c r="M28" i="39"/>
  <c r="K29" i="7"/>
  <c r="K30" i="7" s="1"/>
  <c r="J28" i="7"/>
  <c r="J29" i="7" s="1"/>
  <c r="N25" i="7"/>
  <c r="M22" i="7"/>
  <c r="K58" i="39"/>
  <c r="K45" i="39"/>
  <c r="N57" i="39"/>
  <c r="N54" i="39"/>
  <c r="M54" i="39"/>
  <c r="M45" i="39" s="1"/>
  <c r="J54" i="39"/>
  <c r="J45" i="39" s="1"/>
  <c r="N36" i="39"/>
  <c r="J36" i="39"/>
  <c r="N28" i="39"/>
  <c r="J29" i="39"/>
  <c r="N25" i="39"/>
  <c r="K29" i="39"/>
  <c r="N29" i="39" s="1"/>
  <c r="M25" i="38"/>
  <c r="M29" i="38" s="1"/>
  <c r="N22" i="38"/>
  <c r="N28" i="38"/>
  <c r="J28" i="38"/>
  <c r="J29" i="38" s="1"/>
  <c r="N25" i="38"/>
  <c r="J22" i="38"/>
  <c r="M22" i="38"/>
  <c r="M25" i="5"/>
  <c r="M29" i="5" s="1"/>
  <c r="J22" i="5"/>
  <c r="J30" i="5" s="1"/>
  <c r="M22" i="5"/>
  <c r="M25" i="6"/>
  <c r="N22" i="6"/>
  <c r="K29" i="6"/>
  <c r="N25" i="6"/>
  <c r="J22" i="6"/>
  <c r="M22" i="6"/>
  <c r="J15" i="39"/>
  <c r="R18" i="10"/>
  <c r="O18" i="10"/>
  <c r="N18" i="10"/>
  <c r="M18" i="10"/>
  <c r="L18" i="10"/>
  <c r="K18" i="10"/>
  <c r="R17" i="10"/>
  <c r="L17" i="10"/>
  <c r="L19" i="10" s="1"/>
  <c r="N17" i="10"/>
  <c r="N19" i="10" s="1"/>
  <c r="O17" i="10"/>
  <c r="O19" i="10" s="1"/>
  <c r="K17" i="10"/>
  <c r="K16" i="10"/>
  <c r="T8" i="10"/>
  <c r="T9" i="10"/>
  <c r="T10" i="10"/>
  <c r="T11" i="10"/>
  <c r="T12" i="10"/>
  <c r="T14" i="10"/>
  <c r="T15" i="10"/>
  <c r="T7" i="10"/>
  <c r="M22" i="39"/>
  <c r="K22" i="39"/>
  <c r="M29" i="39" l="1"/>
  <c r="N29" i="38"/>
  <c r="L60" i="38"/>
  <c r="L59" i="38"/>
  <c r="L98" i="38"/>
  <c r="L99" i="38"/>
  <c r="L96" i="38"/>
  <c r="L95" i="38"/>
  <c r="L97" i="38"/>
  <c r="L94" i="38"/>
  <c r="L71" i="38"/>
  <c r="M30" i="7"/>
  <c r="K30" i="5"/>
  <c r="N30" i="5" s="1"/>
  <c r="M30" i="5"/>
  <c r="J30" i="6"/>
  <c r="M29" i="6"/>
  <c r="M30" i="6" s="1"/>
  <c r="L107" i="38"/>
  <c r="L103" i="38"/>
  <c r="L74" i="38"/>
  <c r="L65" i="38"/>
  <c r="L62" i="38"/>
  <c r="L54" i="38"/>
  <c r="L89" i="38"/>
  <c r="L72" i="38"/>
  <c r="L46" i="38"/>
  <c r="L40" i="38"/>
  <c r="L85" i="38"/>
  <c r="L56" i="38"/>
  <c r="L100" i="38"/>
  <c r="L80" i="38"/>
  <c r="L87" i="38"/>
  <c r="L73" i="38"/>
  <c r="L67" i="38"/>
  <c r="L42" i="38"/>
  <c r="L51" i="38"/>
  <c r="L39" i="38"/>
  <c r="L90" i="38"/>
  <c r="L111" i="38"/>
  <c r="L66" i="38"/>
  <c r="L88" i="38"/>
  <c r="L69" i="38"/>
  <c r="L50" i="38"/>
  <c r="L108" i="38"/>
  <c r="L83" i="38"/>
  <c r="L57" i="38"/>
  <c r="L86" i="38"/>
  <c r="L110" i="38"/>
  <c r="L109" i="38"/>
  <c r="L48" i="38"/>
  <c r="L82" i="38"/>
  <c r="L58" i="38"/>
  <c r="L84" i="38"/>
  <c r="L63" i="38"/>
  <c r="L104" i="38"/>
  <c r="L38" i="38"/>
  <c r="L101" i="38"/>
  <c r="L81" i="38"/>
  <c r="L47" i="38"/>
  <c r="L41" i="38"/>
  <c r="L92" i="38"/>
  <c r="L91" i="38"/>
  <c r="L77" i="38"/>
  <c r="L49" i="38"/>
  <c r="L43" i="38"/>
  <c r="L68" i="38"/>
  <c r="L102" i="38"/>
  <c r="L64" i="38"/>
  <c r="L76" i="38"/>
  <c r="L70" i="38"/>
  <c r="L45" i="38"/>
  <c r="L79" i="38"/>
  <c r="L55" i="38"/>
  <c r="L75" i="38"/>
  <c r="L44" i="38"/>
  <c r="L78" i="38"/>
  <c r="L93" i="38"/>
  <c r="L62" i="39"/>
  <c r="L65" i="39"/>
  <c r="L63" i="39" s="1"/>
  <c r="L61" i="39"/>
  <c r="K19" i="10"/>
  <c r="K20" i="10"/>
  <c r="R19" i="10"/>
  <c r="N29" i="6"/>
  <c r="L44" i="7"/>
  <c r="L41" i="7"/>
  <c r="L46" i="7"/>
  <c r="L43" i="7"/>
  <c r="L42" i="7"/>
  <c r="L38" i="7"/>
  <c r="L36" i="7" s="1"/>
  <c r="N29" i="7"/>
  <c r="M20" i="10"/>
  <c r="N20" i="10"/>
  <c r="L20" i="10"/>
  <c r="N45" i="39"/>
  <c r="K66" i="39"/>
  <c r="N66" i="39" s="1"/>
  <c r="M66" i="39"/>
  <c r="K33" i="5"/>
  <c r="L27" i="5"/>
  <c r="L28" i="5" s="1"/>
  <c r="L17" i="5"/>
  <c r="L24" i="5"/>
  <c r="L20" i="5"/>
  <c r="L15" i="5"/>
  <c r="L23" i="5"/>
  <c r="L25" i="5" s="1"/>
  <c r="L21" i="5"/>
  <c r="L16" i="5"/>
  <c r="J30" i="7"/>
  <c r="L27" i="7"/>
  <c r="L28" i="7" s="1"/>
  <c r="L24" i="7"/>
  <c r="L20" i="7"/>
  <c r="L17" i="7"/>
  <c r="L15" i="7"/>
  <c r="L23" i="7"/>
  <c r="L21" i="7"/>
  <c r="L16" i="7"/>
  <c r="K33" i="38"/>
  <c r="L61" i="38" s="1"/>
  <c r="L24" i="38"/>
  <c r="L23" i="38"/>
  <c r="L20" i="38"/>
  <c r="L16" i="38"/>
  <c r="L15" i="38"/>
  <c r="L27" i="38"/>
  <c r="L28" i="38" s="1"/>
  <c r="L21" i="38"/>
  <c r="L17" i="38"/>
  <c r="N30" i="38"/>
  <c r="M30" i="38"/>
  <c r="M30" i="39"/>
  <c r="R20" i="10"/>
  <c r="T18" i="10"/>
  <c r="K33" i="7"/>
  <c r="J66" i="39"/>
  <c r="K30" i="39"/>
  <c r="N22" i="39"/>
  <c r="J30" i="38"/>
  <c r="K30" i="6"/>
  <c r="O20" i="10"/>
  <c r="J22" i="39"/>
  <c r="J30" i="39" s="1"/>
  <c r="T17" i="10"/>
  <c r="T16" i="10"/>
  <c r="Q30" i="37"/>
  <c r="Q11" i="37"/>
  <c r="Q40" i="37"/>
  <c r="Q39" i="37"/>
  <c r="Q38" i="37"/>
  <c r="Q37" i="37"/>
  <c r="Q35" i="37"/>
  <c r="Q34" i="37"/>
  <c r="Q33" i="37"/>
  <c r="Q32" i="37"/>
  <c r="Q31" i="37"/>
  <c r="Q28" i="37"/>
  <c r="Q27" i="37"/>
  <c r="Q26" i="37"/>
  <c r="Q25" i="37"/>
  <c r="Q24" i="37"/>
  <c r="Q22" i="37"/>
  <c r="Q21" i="37"/>
  <c r="Q20" i="37"/>
  <c r="Q19" i="37"/>
  <c r="Q18" i="37"/>
  <c r="Q15" i="37"/>
  <c r="Q14" i="37"/>
  <c r="Q13" i="37"/>
  <c r="Q12" i="37"/>
  <c r="Q6" i="37"/>
  <c r="Q7" i="37"/>
  <c r="Q8" i="37"/>
  <c r="P36" i="37"/>
  <c r="L36" i="37"/>
  <c r="K36" i="37"/>
  <c r="J36" i="37"/>
  <c r="I36" i="37"/>
  <c r="P29" i="37"/>
  <c r="O29" i="37"/>
  <c r="L29" i="37"/>
  <c r="K29" i="37"/>
  <c r="J29" i="37"/>
  <c r="I29" i="37"/>
  <c r="H29" i="37"/>
  <c r="P23" i="37"/>
  <c r="L23" i="37"/>
  <c r="K23" i="37"/>
  <c r="J23" i="37"/>
  <c r="I23" i="37"/>
  <c r="P17" i="37"/>
  <c r="L17" i="37"/>
  <c r="K17" i="37"/>
  <c r="J17" i="37"/>
  <c r="I17" i="37"/>
  <c r="Q5" i="37"/>
  <c r="I9" i="37"/>
  <c r="J9" i="37"/>
  <c r="K9" i="37"/>
  <c r="L9" i="37"/>
  <c r="M9" i="37"/>
  <c r="N9" i="37"/>
  <c r="O9" i="37"/>
  <c r="P9" i="37"/>
  <c r="I10" i="37"/>
  <c r="J10" i="37"/>
  <c r="K10" i="37"/>
  <c r="L10" i="37"/>
  <c r="P10" i="37"/>
  <c r="L25" i="38" l="1"/>
  <c r="L29" i="38" s="1"/>
  <c r="L29" i="5"/>
  <c r="L36" i="38"/>
  <c r="L105" i="38"/>
  <c r="L59" i="39"/>
  <c r="L58" i="39" s="1"/>
  <c r="L56" i="39"/>
  <c r="L57" i="39" s="1"/>
  <c r="L50" i="39"/>
  <c r="L39" i="39"/>
  <c r="L48" i="39"/>
  <c r="L47" i="39"/>
  <c r="L53" i="39"/>
  <c r="L44" i="39"/>
  <c r="L42" i="39"/>
  <c r="L41" i="39"/>
  <c r="L52" i="39"/>
  <c r="L43" i="39"/>
  <c r="L40" i="39"/>
  <c r="L49" i="39"/>
  <c r="L38" i="39"/>
  <c r="L26" i="39"/>
  <c r="L28" i="39" s="1"/>
  <c r="T19" i="10"/>
  <c r="L27" i="6"/>
  <c r="L26" i="6"/>
  <c r="L47" i="7"/>
  <c r="L39" i="7" s="1"/>
  <c r="L52" i="7" s="1"/>
  <c r="L22" i="5"/>
  <c r="L30" i="5" s="1"/>
  <c r="K33" i="6"/>
  <c r="L23" i="6"/>
  <c r="L16" i="6"/>
  <c r="L21" i="6"/>
  <c r="L15" i="6"/>
  <c r="L24" i="6"/>
  <c r="L20" i="6"/>
  <c r="L17" i="6"/>
  <c r="N30" i="7"/>
  <c r="L25" i="7"/>
  <c r="L29" i="7" s="1"/>
  <c r="L22" i="7"/>
  <c r="L22" i="38"/>
  <c r="L20" i="39"/>
  <c r="L17" i="39"/>
  <c r="L16" i="39"/>
  <c r="L15" i="39"/>
  <c r="L23" i="39"/>
  <c r="L21" i="39"/>
  <c r="L24" i="39"/>
  <c r="Q36" i="37"/>
  <c r="Q23" i="37"/>
  <c r="Q9" i="37"/>
  <c r="Q29" i="37"/>
  <c r="Q10" i="37"/>
  <c r="T20" i="10"/>
  <c r="K33" i="39"/>
  <c r="N30" i="39"/>
  <c r="Q16" i="37"/>
  <c r="Q17" i="37"/>
  <c r="N30" i="6"/>
  <c r="I21" i="36"/>
  <c r="J21" i="36"/>
  <c r="K21" i="36"/>
  <c r="L21" i="36"/>
  <c r="M21" i="36"/>
  <c r="N21" i="36"/>
  <c r="O21" i="36"/>
  <c r="P21" i="36"/>
  <c r="I22" i="36"/>
  <c r="J22" i="36"/>
  <c r="K22" i="36"/>
  <c r="L22" i="36"/>
  <c r="M22" i="36"/>
  <c r="N22" i="36"/>
  <c r="O22" i="36"/>
  <c r="P22" i="36"/>
  <c r="H22" i="36"/>
  <c r="I20" i="36"/>
  <c r="J20" i="36"/>
  <c r="K20" i="36"/>
  <c r="L20" i="36"/>
  <c r="M20" i="36"/>
  <c r="M23" i="36" s="1"/>
  <c r="N20" i="36"/>
  <c r="O20" i="36"/>
  <c r="P20" i="36"/>
  <c r="Q26" i="36"/>
  <c r="Q25" i="36"/>
  <c r="Q8" i="36"/>
  <c r="Q9" i="36"/>
  <c r="Q10" i="36"/>
  <c r="Q11" i="36"/>
  <c r="Q12" i="36"/>
  <c r="Q13" i="36"/>
  <c r="Q14" i="36"/>
  <c r="Q15" i="36"/>
  <c r="Q16" i="36"/>
  <c r="Q17" i="36"/>
  <c r="Q18" i="36"/>
  <c r="Q19" i="36"/>
  <c r="Q7" i="36"/>
  <c r="L17" i="35"/>
  <c r="I17" i="35"/>
  <c r="N13" i="35"/>
  <c r="N14" i="35"/>
  <c r="N15" i="35"/>
  <c r="N16" i="35"/>
  <c r="N12" i="35"/>
  <c r="K13" i="35"/>
  <c r="K14" i="35"/>
  <c r="K15" i="35"/>
  <c r="K16" i="35"/>
  <c r="K12" i="35"/>
  <c r="L30" i="38" l="1"/>
  <c r="L28" i="6"/>
  <c r="L52" i="38"/>
  <c r="L19" i="35"/>
  <c r="M16" i="35"/>
  <c r="M15" i="35"/>
  <c r="M13" i="35"/>
  <c r="M14" i="35"/>
  <c r="M12" i="35"/>
  <c r="J14" i="35"/>
  <c r="J13" i="35"/>
  <c r="J12" i="35"/>
  <c r="I19" i="35"/>
  <c r="J16" i="35"/>
  <c r="J15" i="35"/>
  <c r="L54" i="39"/>
  <c r="L45" i="39" s="1"/>
  <c r="L36" i="39"/>
  <c r="L22" i="6"/>
  <c r="L25" i="6"/>
  <c r="L30" i="7"/>
  <c r="L22" i="39"/>
  <c r="L25" i="39"/>
  <c r="L29" i="39" s="1"/>
  <c r="N23" i="36"/>
  <c r="O19" i="35"/>
  <c r="O17" i="35"/>
  <c r="M24" i="36"/>
  <c r="Q22" i="36"/>
  <c r="I24" i="36"/>
  <c r="I23" i="36"/>
  <c r="P24" i="36"/>
  <c r="O24" i="36"/>
  <c r="O23" i="36"/>
  <c r="L24" i="36"/>
  <c r="L23" i="36"/>
  <c r="K24" i="36"/>
  <c r="K23" i="36"/>
  <c r="J24" i="36"/>
  <c r="J23" i="36"/>
  <c r="K17" i="35"/>
  <c r="K19" i="35" s="1"/>
  <c r="N17" i="35"/>
  <c r="N19" i="35" s="1"/>
  <c r="Q21" i="36"/>
  <c r="Q20" i="36"/>
  <c r="L29" i="6" l="1"/>
  <c r="L30" i="6" s="1"/>
  <c r="M17" i="35"/>
  <c r="J17" i="35"/>
  <c r="Q23" i="36"/>
  <c r="L30" i="39"/>
  <c r="Q24" i="36"/>
  <c r="P26" i="15"/>
  <c r="P28" i="15" l="1"/>
  <c r="P29" i="15"/>
  <c r="P30" i="15"/>
  <c r="P31" i="15"/>
  <c r="P33" i="15"/>
  <c r="P34" i="15"/>
  <c r="P35" i="15"/>
  <c r="P36" i="15"/>
  <c r="P37" i="15"/>
  <c r="P38" i="15"/>
  <c r="P39" i="15"/>
  <c r="P40" i="15"/>
  <c r="P41" i="15"/>
  <c r="P43" i="15"/>
  <c r="P45" i="15"/>
  <c r="P46" i="15"/>
  <c r="Q46" i="15"/>
  <c r="P47" i="15"/>
  <c r="Q47" i="15"/>
  <c r="P48" i="15"/>
  <c r="Q48" i="15"/>
  <c r="P51" i="15"/>
  <c r="P52" i="15"/>
  <c r="P54" i="15"/>
  <c r="Q54" i="15"/>
  <c r="P56" i="15"/>
  <c r="P57" i="15"/>
  <c r="Q57" i="15"/>
  <c r="P58" i="15"/>
  <c r="Q58" i="15"/>
  <c r="P59" i="15"/>
  <c r="Q59" i="15"/>
  <c r="P60" i="15"/>
  <c r="P61" i="15"/>
  <c r="P64" i="15"/>
  <c r="P67" i="15"/>
  <c r="P68" i="15"/>
  <c r="P70" i="15"/>
  <c r="O12" i="15"/>
  <c r="P12" i="15" s="1"/>
  <c r="O13" i="15"/>
  <c r="P13" i="15" s="1"/>
  <c r="O14" i="15"/>
  <c r="P14" i="15" s="1"/>
  <c r="O15" i="15"/>
  <c r="P15" i="15" s="1"/>
  <c r="O16" i="15"/>
  <c r="P16" i="15" s="1"/>
  <c r="O17" i="15"/>
  <c r="P17" i="15" s="1"/>
  <c r="O18" i="15"/>
  <c r="P18" i="15" s="1"/>
  <c r="O19" i="15"/>
  <c r="P19" i="15" s="1"/>
  <c r="O20" i="15"/>
  <c r="P20" i="15" s="1"/>
  <c r="O21" i="15"/>
  <c r="P21" i="15" s="1"/>
  <c r="O22" i="15"/>
  <c r="P22" i="15" s="1"/>
  <c r="O23" i="15"/>
  <c r="P23" i="15" s="1"/>
  <c r="O24" i="15"/>
  <c r="P24" i="15" s="1"/>
  <c r="O25" i="15"/>
  <c r="P25" i="15" s="1"/>
  <c r="P42" i="15"/>
  <c r="P49" i="15"/>
  <c r="P50" i="15"/>
  <c r="P55" i="15"/>
  <c r="P63" i="15"/>
  <c r="P65" i="15"/>
  <c r="O11" i="15"/>
  <c r="L12" i="15"/>
  <c r="L13" i="15"/>
  <c r="L14" i="15"/>
  <c r="L15" i="15"/>
  <c r="L16" i="15"/>
  <c r="L17" i="15"/>
  <c r="L18" i="15"/>
  <c r="L19" i="15"/>
  <c r="L20" i="15"/>
  <c r="L21" i="15"/>
  <c r="L22" i="15"/>
  <c r="L23" i="15"/>
  <c r="L24" i="15"/>
  <c r="L25" i="15"/>
  <c r="R26" i="15"/>
  <c r="R28" i="15"/>
  <c r="R29" i="15"/>
  <c r="R30" i="15"/>
  <c r="R31" i="15"/>
  <c r="R33" i="15"/>
  <c r="R34" i="15"/>
  <c r="R35" i="15"/>
  <c r="R36" i="15"/>
  <c r="R37" i="15"/>
  <c r="R38" i="15"/>
  <c r="R39" i="15"/>
  <c r="R40" i="15"/>
  <c r="R41" i="15"/>
  <c r="R43" i="15"/>
  <c r="R45" i="15"/>
  <c r="R46" i="15"/>
  <c r="R47" i="15"/>
  <c r="R48" i="15"/>
  <c r="R51" i="15"/>
  <c r="R52" i="15"/>
  <c r="R54" i="15"/>
  <c r="R56" i="15"/>
  <c r="R57" i="15"/>
  <c r="R58" i="15"/>
  <c r="R59" i="15"/>
  <c r="R60" i="15"/>
  <c r="R61" i="15"/>
  <c r="R64" i="15"/>
  <c r="R65" i="15"/>
  <c r="R67" i="15"/>
  <c r="R68" i="15"/>
  <c r="R70" i="15"/>
  <c r="L11" i="15"/>
  <c r="I21" i="15"/>
  <c r="I22" i="15"/>
  <c r="I23" i="15"/>
  <c r="I24" i="15"/>
  <c r="I25" i="15"/>
  <c r="I26" i="15"/>
  <c r="Q26" i="15" s="1"/>
  <c r="I27" i="15"/>
  <c r="Q28" i="15"/>
  <c r="Q29" i="15"/>
  <c r="Q30" i="15"/>
  <c r="Q31" i="15"/>
  <c r="Q33" i="15"/>
  <c r="Q34" i="15"/>
  <c r="Q35" i="15"/>
  <c r="Q36" i="15"/>
  <c r="Q37" i="15"/>
  <c r="Q38" i="15"/>
  <c r="Q39" i="15"/>
  <c r="Q40" i="15"/>
  <c r="Q41" i="15"/>
  <c r="Q43" i="15"/>
  <c r="Q45" i="15"/>
  <c r="Q51" i="15"/>
  <c r="Q52" i="15"/>
  <c r="Q56" i="15"/>
  <c r="Q60" i="15"/>
  <c r="Q61" i="15"/>
  <c r="Q64" i="15"/>
  <c r="Q67" i="15"/>
  <c r="Q68" i="15"/>
  <c r="Q70" i="15"/>
  <c r="I12" i="15"/>
  <c r="I13" i="15"/>
  <c r="I14" i="15"/>
  <c r="I15" i="15"/>
  <c r="I16" i="15"/>
  <c r="I17" i="15"/>
  <c r="I18" i="15"/>
  <c r="I19" i="15"/>
  <c r="I20" i="15"/>
  <c r="I11" i="15"/>
  <c r="R49" i="15" l="1"/>
  <c r="R27" i="15"/>
  <c r="R11" i="15"/>
  <c r="R19" i="15"/>
  <c r="Q11" i="15"/>
  <c r="Q19" i="15"/>
  <c r="Q65" i="15"/>
  <c r="Q49" i="15"/>
  <c r="P11" i="15"/>
  <c r="R15" i="15"/>
  <c r="R23" i="15"/>
  <c r="R18" i="15"/>
  <c r="Q15" i="15"/>
  <c r="Q27" i="15"/>
  <c r="Q23" i="15"/>
  <c r="R22" i="15"/>
  <c r="R14" i="15"/>
  <c r="P27" i="15"/>
  <c r="Q22" i="15"/>
  <c r="Q18" i="15"/>
  <c r="Q14" i="15"/>
  <c r="R55" i="15"/>
  <c r="R42" i="15"/>
  <c r="R25" i="15"/>
  <c r="R21" i="15"/>
  <c r="R17" i="15"/>
  <c r="R13" i="15"/>
  <c r="Q55" i="15"/>
  <c r="Q42" i="15"/>
  <c r="Q25" i="15"/>
  <c r="Q21" i="15"/>
  <c r="Q17" i="15"/>
  <c r="Q13" i="15"/>
  <c r="R63" i="15"/>
  <c r="R50" i="15"/>
  <c r="R24" i="15"/>
  <c r="R20" i="15"/>
  <c r="R16" i="15"/>
  <c r="R12" i="15"/>
  <c r="Q63" i="15"/>
  <c r="Q50" i="15"/>
  <c r="Q24" i="15"/>
  <c r="Q20" i="15"/>
  <c r="Q16" i="15"/>
  <c r="Q12" i="15"/>
  <c r="P11" i="19"/>
  <c r="M15" i="19"/>
  <c r="S15" i="19" s="1"/>
  <c r="M11" i="19"/>
  <c r="J15" i="19"/>
  <c r="J11" i="19"/>
  <c r="Q15" i="17"/>
  <c r="Q16" i="17"/>
  <c r="Q17" i="17"/>
  <c r="Q18" i="17"/>
  <c r="Q19" i="17"/>
  <c r="Q20" i="17"/>
  <c r="Q21" i="17"/>
  <c r="Q22" i="17"/>
  <c r="Q23" i="17"/>
  <c r="Q24" i="17"/>
  <c r="Q25" i="17"/>
  <c r="P12" i="17"/>
  <c r="Q12" i="17" s="1"/>
  <c r="P13" i="17"/>
  <c r="M12" i="17"/>
  <c r="M13" i="17"/>
  <c r="S15" i="17"/>
  <c r="M16" i="17"/>
  <c r="S16" i="17" s="1"/>
  <c r="S17" i="17"/>
  <c r="M18" i="17"/>
  <c r="S18" i="17" s="1"/>
  <c r="M19" i="17"/>
  <c r="S19" i="17" s="1"/>
  <c r="S20" i="17"/>
  <c r="S21" i="17"/>
  <c r="S22" i="17"/>
  <c r="S23" i="17"/>
  <c r="S24" i="17"/>
  <c r="S25" i="17"/>
  <c r="P11" i="17"/>
  <c r="M11" i="17"/>
  <c r="J12" i="17"/>
  <c r="J13" i="17"/>
  <c r="R15" i="17"/>
  <c r="J16" i="17"/>
  <c r="R16" i="17" s="1"/>
  <c r="R17" i="17"/>
  <c r="J18" i="17"/>
  <c r="R18" i="17" s="1"/>
  <c r="J19" i="17"/>
  <c r="R19" i="17" s="1"/>
  <c r="R20" i="17"/>
  <c r="R21" i="17"/>
  <c r="R22" i="17"/>
  <c r="R23" i="17"/>
  <c r="R24" i="17"/>
  <c r="R25" i="17"/>
  <c r="J11" i="17"/>
  <c r="S11" i="17" l="1"/>
  <c r="R11" i="17"/>
  <c r="Q11" i="17"/>
  <c r="R12" i="17"/>
  <c r="S13" i="17"/>
  <c r="S11" i="19"/>
  <c r="Q15" i="19"/>
  <c r="R15" i="19"/>
  <c r="Q11" i="19"/>
  <c r="R11" i="19"/>
  <c r="R13" i="17"/>
  <c r="Q13" i="17"/>
  <c r="S12" i="17"/>
  <c r="P12" i="18" l="1"/>
  <c r="P11" i="18"/>
  <c r="M13" i="18"/>
  <c r="S13" i="18" s="1"/>
  <c r="M12" i="18"/>
  <c r="M11" i="18"/>
  <c r="J12" i="18"/>
  <c r="J13" i="18"/>
  <c r="R13" i="18" s="1"/>
  <c r="J11" i="18"/>
  <c r="R12" i="18" l="1"/>
  <c r="Q12" i="18"/>
  <c r="S12" i="18"/>
  <c r="S11" i="18"/>
  <c r="R11" i="18"/>
  <c r="Q11" i="18"/>
  <c r="Q23" i="16"/>
  <c r="Q24" i="16"/>
  <c r="P12" i="16" l="1"/>
  <c r="P13" i="16"/>
  <c r="P14" i="16"/>
  <c r="P15" i="16"/>
  <c r="P16" i="16"/>
  <c r="P17" i="16"/>
  <c r="P11" i="16"/>
  <c r="S23" i="16"/>
  <c r="S24" i="16"/>
  <c r="J11" i="16"/>
  <c r="J19" i="16"/>
  <c r="J23" i="16"/>
  <c r="R23" i="16" s="1"/>
  <c r="J24" i="16"/>
  <c r="R24" i="16" s="1"/>
  <c r="R11" i="16" l="1"/>
  <c r="S11" i="16"/>
  <c r="Q11" i="16"/>
  <c r="Q16" i="16"/>
  <c r="S16" i="16"/>
  <c r="Q12" i="16"/>
  <c r="S12" i="16"/>
  <c r="Q15" i="16"/>
  <c r="S15" i="16"/>
  <c r="Q13" i="16"/>
  <c r="S13" i="16"/>
  <c r="Q14" i="16"/>
  <c r="S14" i="16"/>
  <c r="Q17" i="16"/>
  <c r="S17" i="16"/>
  <c r="J17" i="16"/>
  <c r="R17" i="16" s="1"/>
  <c r="J16" i="16"/>
  <c r="R16" i="16" s="1"/>
  <c r="J15" i="16"/>
  <c r="R15" i="16" s="1"/>
  <c r="J14" i="16"/>
  <c r="R14" i="16" s="1"/>
  <c r="J13" i="16"/>
  <c r="R13" i="16" s="1"/>
  <c r="J12" i="16"/>
  <c r="R12" i="16" s="1"/>
  <c r="N38" i="7"/>
  <c r="M38" i="7"/>
  <c r="M36" i="7" s="1"/>
  <c r="M52" i="7" s="1"/>
  <c r="N36" i="7"/>
  <c r="J38" i="7"/>
  <c r="J36" i="7" s="1"/>
  <c r="J52" i="7" s="1"/>
  <c r="N52" i="7" l="1"/>
  <c r="I48" i="38"/>
  <c r="N48" i="38"/>
  <c r="M48" i="38"/>
  <c r="N43" i="38"/>
  <c r="I43" i="38"/>
  <c r="M43" i="38"/>
  <c r="N38" i="38"/>
  <c r="H36" i="38"/>
  <c r="N36" i="38" s="1"/>
  <c r="M41" i="38"/>
  <c r="N41" i="38"/>
  <c r="I41" i="38"/>
  <c r="I47" i="38"/>
  <c r="N47" i="38"/>
  <c r="M47" i="38"/>
  <c r="I49" i="38"/>
  <c r="N49" i="38"/>
  <c r="M49" i="38"/>
  <c r="M50" i="38"/>
  <c r="I50" i="38"/>
  <c r="N50" i="38"/>
  <c r="J41" i="38"/>
  <c r="N46" i="38"/>
  <c r="I46" i="38"/>
  <c r="M46" i="38"/>
  <c r="J46" i="38"/>
  <c r="M40" i="38"/>
  <c r="N40" i="38"/>
  <c r="I40" i="38"/>
  <c r="I45" i="38"/>
  <c r="N45" i="38"/>
  <c r="M45" i="38"/>
  <c r="I44" i="38"/>
  <c r="M44" i="38"/>
  <c r="N44" i="38"/>
  <c r="N39" i="38"/>
  <c r="I39" i="38"/>
  <c r="M39" i="38"/>
  <c r="J44" i="38"/>
  <c r="J43" i="38"/>
  <c r="J50" i="38"/>
  <c r="N51" i="38"/>
  <c r="M51" i="38"/>
  <c r="I51" i="38"/>
  <c r="I42" i="38"/>
  <c r="M42" i="38"/>
  <c r="N42" i="38"/>
  <c r="J39" i="38"/>
  <c r="J42" i="38"/>
  <c r="J47" i="38"/>
  <c r="M38" i="38"/>
  <c r="J48" i="38"/>
  <c r="J45" i="38"/>
  <c r="J40" i="38"/>
  <c r="J49" i="38"/>
  <c r="J38" i="38"/>
  <c r="I38" i="38"/>
  <c r="J51" i="38"/>
  <c r="J36" i="38" l="1"/>
  <c r="J123" i="38" s="1"/>
  <c r="M36" i="38"/>
  <c r="M123" i="38" s="1"/>
  <c r="I36" i="38"/>
  <c r="H123" i="38"/>
</calcChain>
</file>

<file path=xl/sharedStrings.xml><?xml version="1.0" encoding="utf-8"?>
<sst xmlns="http://schemas.openxmlformats.org/spreadsheetml/2006/main" count="5139" uniqueCount="763">
  <si>
    <t>ANEKSI nr.1 Raporti Përmbledhës i Shpenzimeve të Ministrisë/Institucionit Buxhetor</t>
  </si>
  <si>
    <t>në/lekë</t>
  </si>
  <si>
    <t>Emri i Grupit</t>
  </si>
  <si>
    <t>Kodi i grupit</t>
  </si>
  <si>
    <t>16</t>
  </si>
  <si>
    <t>EMËRTIME</t>
  </si>
  <si>
    <t>Shpenzimet e Ministrisë/Institucionit</t>
  </si>
  <si>
    <t>Periudha raportuese</t>
  </si>
  <si>
    <t>Ndryshimi Vjetor
 (Plan - Fakt)</t>
  </si>
  <si>
    <t xml:space="preserve">% e realizimit </t>
  </si>
  <si>
    <t>Shpenzime 
Faktike</t>
  </si>
  <si>
    <t>Struktura e shpenzimeve               në %</t>
  </si>
  <si>
    <t>Ndryshimi i planit
 vjetor</t>
  </si>
  <si>
    <t>Shpenzime Faktike të Periudhës/Progresive</t>
  </si>
  <si>
    <t>(1)</t>
  </si>
  <si>
    <t>(2)</t>
  </si>
  <si>
    <t>(3)</t>
  </si>
  <si>
    <t>(4)</t>
  </si>
  <si>
    <t>(5)</t>
  </si>
  <si>
    <t>(6)</t>
  </si>
  <si>
    <t>7 (5-3)</t>
  </si>
  <si>
    <t>(8)</t>
  </si>
  <si>
    <t>(9)</t>
  </si>
  <si>
    <t>10 (5-8)</t>
  </si>
  <si>
    <t>11 ( 8/5)</t>
  </si>
  <si>
    <t>Shpenzimet sipas programeve buxhetore</t>
  </si>
  <si>
    <t>Kodi i Programit</t>
  </si>
  <si>
    <t>Emërtimi</t>
  </si>
  <si>
    <t>01110</t>
  </si>
  <si>
    <t>Planifikimi, Menaxhimi dhe Administrimi</t>
  </si>
  <si>
    <t>01160</t>
  </si>
  <si>
    <t>Prefekturat</t>
  </si>
  <si>
    <t>01170</t>
  </si>
  <si>
    <t>Gjendja Civile</t>
  </si>
  <si>
    <t>03140</t>
  </si>
  <si>
    <t>Policia e Shtetit</t>
  </si>
  <si>
    <t>03150</t>
  </si>
  <si>
    <t>Garda e Republikës</t>
  </si>
  <si>
    <t>Totali i Shpenzimeve buxhetore te Ministrise (Kap 01,02,03,04,05,08,22)</t>
  </si>
  <si>
    <t>Shpenzime nga te Ardhurat Jashte limitit (Kap 06)</t>
  </si>
  <si>
    <t>Totali Shpenzimeve te Ministrisë</t>
  </si>
  <si>
    <t>Shpenzimet sipas klasifikimit ekonomik</t>
  </si>
  <si>
    <t>Artikulli</t>
  </si>
  <si>
    <t>600</t>
  </si>
  <si>
    <t>Paga</t>
  </si>
  <si>
    <t>601</t>
  </si>
  <si>
    <t>Sigurime Shoqërore</t>
  </si>
  <si>
    <t>602</t>
  </si>
  <si>
    <t>Mallra dhe Shërbime të Tjera</t>
  </si>
  <si>
    <t>603</t>
  </si>
  <si>
    <t>Subvencione</t>
  </si>
  <si>
    <t>604</t>
  </si>
  <si>
    <t>Transferta Korente të Brendshme</t>
  </si>
  <si>
    <t>605</t>
  </si>
  <si>
    <t>Transferta Korente të Huaja</t>
  </si>
  <si>
    <t>606</t>
  </si>
  <si>
    <t>Trans per Buxh. Fam. &amp; Individ</t>
  </si>
  <si>
    <t>Nen-Totali Shpenzime Korrente</t>
  </si>
  <si>
    <t>230</t>
  </si>
  <si>
    <t>Kapitale të Patrupëzuara</t>
  </si>
  <si>
    <t>231</t>
  </si>
  <si>
    <t>Kapitale të Trupëzuara</t>
  </si>
  <si>
    <t>Nen-Totali Shpenzime Kapitale me financim te brendshem</t>
  </si>
  <si>
    <t>Nen-Totali Shpenzime Kapitale me financim te huaj</t>
  </si>
  <si>
    <t>Totali Shpenzime Kapitale</t>
  </si>
  <si>
    <t>Totali i Shpenz. Buxhetore te Ministrise/Institucionit Buxhetor</t>
  </si>
  <si>
    <t>Totali (Korrente + Kapitale + Shpenz.nga te ardh.jashte limti</t>
  </si>
  <si>
    <t>Numri i punonjësve</t>
  </si>
  <si>
    <t>Sekretari i Përgjithshëm</t>
  </si>
  <si>
    <t>Emri</t>
  </si>
  <si>
    <t>Firma</t>
  </si>
  <si>
    <t>Data</t>
  </si>
  <si>
    <t>Nëpunësi Zbatues</t>
  </si>
  <si>
    <t xml:space="preserve">ANEKSI 1.1 Raporti i Shpenzimeve të Ministrisë/Institucionit sipas kapitujve </t>
  </si>
  <si>
    <t>Kodi i Ministrisë</t>
  </si>
  <si>
    <t>Kodi i Kapitullit</t>
  </si>
  <si>
    <t>Emërtimi i Kapitullit</t>
  </si>
  <si>
    <t>Buxheti</t>
  </si>
  <si>
    <t>Artikujt buxhetore</t>
  </si>
  <si>
    <t>Total</t>
  </si>
  <si>
    <t>Periodike /Vjetore</t>
  </si>
  <si>
    <t>Shpenzime
Kapitale të Patrupëzuara</t>
  </si>
  <si>
    <t>Shpenzime
Kapitale të Trupëzuara</t>
  </si>
  <si>
    <t>Pagat</t>
  </si>
  <si>
    <t>Kontrib.e 
Sigurimeve Shoqërore</t>
  </si>
  <si>
    <t>Mallra dhe
Shërbime</t>
  </si>
  <si>
    <t>Subveci-
net</t>
  </si>
  <si>
    <t>Të Tjera
Transfer.Korrente Brendshme</t>
  </si>
  <si>
    <t>Transfer.
Korrente të Huaja</t>
  </si>
  <si>
    <t>Transferta për Buxhetet Familiare dhe Individët</t>
  </si>
  <si>
    <t>01</t>
  </si>
  <si>
    <t>Nga Buxheti</t>
  </si>
  <si>
    <t>Plani fillestar</t>
  </si>
  <si>
    <t>Plani i rishikuar</t>
  </si>
  <si>
    <t>Fakti</t>
  </si>
  <si>
    <t>Angazhime</t>
  </si>
  <si>
    <t>02</t>
  </si>
  <si>
    <t>Financim i huaj - Grant</t>
  </si>
  <si>
    <t>04</t>
  </si>
  <si>
    <t>TVSH, Detyrim Doganor</t>
  </si>
  <si>
    <t>Ndryshimi ne vlere absolute</t>
  </si>
  <si>
    <t>Realizimi ne %</t>
  </si>
  <si>
    <t>06</t>
  </si>
  <si>
    <t>Nga të ardhurat jashtë limitit</t>
  </si>
  <si>
    <t>91603AA</t>
  </si>
  <si>
    <t>Akte të regjistruara dhe dokumente të lëshuara</t>
  </si>
  <si>
    <t>nr aktesh/nr dokumentash</t>
  </si>
  <si>
    <t>91603AB</t>
  </si>
  <si>
    <t>Sistem i adresave i përmiresuar dhe rritja e funksionalitetit të Regjistrit Kombëtar të GJC</t>
  </si>
  <si>
    <t>nr sistemi</t>
  </si>
  <si>
    <t>Nr sistemesh</t>
  </si>
  <si>
    <t>Drejtuesi i Ekipit Menaxhues të Programit</t>
  </si>
  <si>
    <t>Aneksi 1.2 "Shpenzimet Buxhetore në Total Programi dhe Total Ministrie/Institucioni Buxhetor"</t>
  </si>
  <si>
    <t>Kodi i Ministris</t>
  </si>
  <si>
    <t>Kodi i Programi</t>
  </si>
  <si>
    <t>Emërtimi i Programit</t>
  </si>
  <si>
    <t>Viti</t>
  </si>
  <si>
    <t>Tipi i Buxhetit</t>
  </si>
  <si>
    <t>Art. 230</t>
  </si>
  <si>
    <t>Art. 231</t>
  </si>
  <si>
    <t>Art. 600</t>
  </si>
  <si>
    <t>Art. 601</t>
  </si>
  <si>
    <t>Art. 602</t>
  </si>
  <si>
    <t>Art. 603</t>
  </si>
  <si>
    <t>Art. 604</t>
  </si>
  <si>
    <t>Art. 605</t>
  </si>
  <si>
    <t>Art. 606</t>
  </si>
  <si>
    <t>Shpenzime faktike</t>
  </si>
  <si>
    <t>Te ardhura jashte limiti</t>
  </si>
  <si>
    <t>Total i Ministrisë/Institucionit</t>
  </si>
  <si>
    <t>Numri i punonjesve në Total</t>
  </si>
  <si>
    <t>Numri faktik</t>
  </si>
  <si>
    <t>ANEKSI nr. 2 Raporti mbi Ekzekutimin e Buxhetit në nivelin e Programit të Buxhetit</t>
  </si>
  <si>
    <t xml:space="preserve"> Emri i Grupit</t>
  </si>
  <si>
    <t xml:space="preserve"> Emri i </t>
  </si>
  <si>
    <t>Kodi i programit</t>
  </si>
  <si>
    <t>Shpenzimet e Programit</t>
  </si>
  <si>
    <t>Viti paraardhës</t>
  </si>
  <si>
    <t>Ndryshimi Vjetor                    ( Plan - Fakt)</t>
  </si>
  <si>
    <t>Ndryshimi i planit vjetor</t>
  </si>
  <si>
    <t>Nëntotali Shpenzime Korente</t>
  </si>
  <si>
    <t>Nëntotali Shpenzime Kapitale me financim të brendshëm</t>
  </si>
  <si>
    <t>Nëntotali Shpenzime Kapitale me financim të huaj</t>
  </si>
  <si>
    <t>Totali i Shpenzimeve Kapitale</t>
  </si>
  <si>
    <t>Totali i Shpenzimeve Buxhetore të Programit</t>
  </si>
  <si>
    <t>Shpenzime Korente nga të Ardhurat Jashtë limitit (Kap 06)</t>
  </si>
  <si>
    <t>Shpenzime Kapitale nga të Ardhurat Jashtë limitit (Kap 06)</t>
  </si>
  <si>
    <t>Totali i Shpenzimeve të Programit</t>
  </si>
  <si>
    <t>Shpenzimet sipas produkteve të programit buxhetor</t>
  </si>
  <si>
    <t>Totali i Shpenzime Korente</t>
  </si>
  <si>
    <t>Kodi i produktit</t>
  </si>
  <si>
    <t>Emertimi</t>
  </si>
  <si>
    <t xml:space="preserve">Sistem i adresave i përmiresuar dhe rritja e funksionalitetit të Regjistrit </t>
  </si>
  <si>
    <t>Totali Shpenzime për Investime</t>
  </si>
  <si>
    <t>21AB601</t>
  </si>
  <si>
    <t>Permiresimi i infrastuktures hardware dhe software te RKGJC</t>
  </si>
  <si>
    <t>Drejtuesi i Ekipit 
Menaxhues të 
Programit</t>
  </si>
  <si>
    <t>91602AA</t>
  </si>
  <si>
    <t>Akte normative të verifikuara.</t>
  </si>
  <si>
    <t>91602AB</t>
  </si>
  <si>
    <t>Monitorime të kryera në nivel qarku</t>
  </si>
  <si>
    <t>91602AC</t>
  </si>
  <si>
    <t>Aktivitet per bashkerendim procesesh mes bashkive</t>
  </si>
  <si>
    <t>91602AD</t>
  </si>
  <si>
    <t>Kërkesa të trajtuara për administrimin dhe mbrojtjen e tokës.</t>
  </si>
  <si>
    <t>18AS501</t>
  </si>
  <si>
    <t>Pajisje zyre të blera për Prefekturën e qarkut Berat</t>
  </si>
  <si>
    <t>18AS502</t>
  </si>
  <si>
    <t>Pajisje zyre të blera për Prefekturën e qarkut Durrës</t>
  </si>
  <si>
    <t>18AS503</t>
  </si>
  <si>
    <t>Pajisje zyre të blera për Prefekturën e qarkut Fier</t>
  </si>
  <si>
    <t>18AS508</t>
  </si>
  <si>
    <t>Pajisje zyre të blera për Prefekturën e qarkut Lezhë</t>
  </si>
  <si>
    <t>18CK201</t>
  </si>
  <si>
    <t>projektin "THEMA" I impletentuar nga Prefektura qarkut Gjirokaster</t>
  </si>
  <si>
    <t>18CK301</t>
  </si>
  <si>
    <t>projekti "CULTURAL-LANDS" I impletentuar nga Prefektura qarkut Gjirokaster</t>
  </si>
  <si>
    <t>20AF201</t>
  </si>
  <si>
    <t>Projekti "SMARTiMONY"- Prefektura e qarkut Gjirokaster</t>
  </si>
  <si>
    <t>20AF301</t>
  </si>
  <si>
    <t>Projekti "I-THEA"-Prefektura e qarkut Gjirokaster</t>
  </si>
  <si>
    <t>91605AA</t>
  </si>
  <si>
    <t>Personalitete VIP vendas dhe te huaj të ruajtur nga Garda.</t>
  </si>
  <si>
    <t>18AV005</t>
  </si>
  <si>
    <t xml:space="preserve">Integrimi i sistemeve të sigurisë dhe vëzhgimit me Kamera për ORV dhe </t>
  </si>
  <si>
    <t>M160861</t>
  </si>
  <si>
    <t>Blerje e mjeteve të Transportit</t>
  </si>
  <si>
    <t>91604AA</t>
  </si>
  <si>
    <t>Operacione policore te hetuara</t>
  </si>
  <si>
    <t>91604AB</t>
  </si>
  <si>
    <t>Operacione te posacme konvencionale</t>
  </si>
  <si>
    <t>91604AC</t>
  </si>
  <si>
    <t>Operacione policore ndaj ekstremisteve e grupeve terroriste</t>
  </si>
  <si>
    <t>91604AD</t>
  </si>
  <si>
    <t>Persona me cilesi te vecante te mbrojtur</t>
  </si>
  <si>
    <t>91604AF</t>
  </si>
  <si>
    <t>Sherbime te policise rrugore te kryera ne rruget nacionale</t>
  </si>
  <si>
    <t>91604AG</t>
  </si>
  <si>
    <t>Sherbime te Forcave Speciale dhe e NSH per sigurimin e Rendit Publik</t>
  </si>
  <si>
    <t>91604AI</t>
  </si>
  <si>
    <t>Objekte te siguruara (objekte e personalitete)</t>
  </si>
  <si>
    <t>91604AJ</t>
  </si>
  <si>
    <t>Operacione te sigurise ne kufin blu</t>
  </si>
  <si>
    <t>91604AK</t>
  </si>
  <si>
    <t xml:space="preserve">Persona te procesuar ne PKK kategiria e I;II dhe e II-te (Ajror, detar e </t>
  </si>
  <si>
    <t>91604AL</t>
  </si>
  <si>
    <t>Qen policie te trajnuar ne kushte sherbimi</t>
  </si>
  <si>
    <t>91604AM</t>
  </si>
  <si>
    <t>Rekrut  te trajnuar ne  auditore dhe ne  terren</t>
  </si>
  <si>
    <t>91604AP</t>
  </si>
  <si>
    <t>Punonjes te trajtuar me pagese kalimtare</t>
  </si>
  <si>
    <t>91604AR</t>
  </si>
  <si>
    <t>Raporte  financiare per menaxhimin e burimeve financiare e njerzore</t>
  </si>
  <si>
    <t>91604AS</t>
  </si>
  <si>
    <t xml:space="preserve">Raporte per numer provash biologjike, shkencore, balistike, si dhe prova te </t>
  </si>
  <si>
    <t>18AT207</t>
  </si>
  <si>
    <t>Pagese TVsh-je perPolicine Shkencore, Donacion ( nga Komisioni Europian)</t>
  </si>
  <si>
    <t>18AT708</t>
  </si>
  <si>
    <t>18AT818</t>
  </si>
  <si>
    <t>Ndertim/Rikonstruksion per Komisariatin e Policise Sarande</t>
  </si>
  <si>
    <t>18AT819</t>
  </si>
  <si>
    <t>18AT821</t>
  </si>
  <si>
    <t>18AT826</t>
  </si>
  <si>
    <t>Pagese Supervizori per Ndertim Objektesh ne DVP Elbasan</t>
  </si>
  <si>
    <t>18AT902</t>
  </si>
  <si>
    <t>Rikonstruksion  I godines se  DVP Elbasan</t>
  </si>
  <si>
    <t>18AT903</t>
  </si>
  <si>
    <t>Rikonstruksion  I godines se  DVP Berat</t>
  </si>
  <si>
    <t>18AT915</t>
  </si>
  <si>
    <t>Pagese supervizori per Rikonstruksion te godines se DVP Berat</t>
  </si>
  <si>
    <t>M160023</t>
  </si>
  <si>
    <t xml:space="preserve">Pagese TVSh-SEESAC (Southeastern and Eastern Europe Clearinghouse for </t>
  </si>
  <si>
    <t>Pajisje e Orendi zyrash</t>
  </si>
  <si>
    <t>18AU108</t>
  </si>
  <si>
    <t xml:space="preserve">Asistence per autoritet Shqiptare per te zvogeluar rrezikun e perhapjes dhe </t>
  </si>
  <si>
    <t>Programi Policimit ne Komunitet  faza e dyte (qeveria suedeze)</t>
  </si>
  <si>
    <t>Total Shpenzime nga të ardhurat jashtë limitit (Kap 06)</t>
  </si>
  <si>
    <t>Shpenzime korente nga të ardhurat jashtë limitit (Kap 06)</t>
  </si>
  <si>
    <t>Shpenzime kapitale nga të ardhurat jashtë limitit (Kap 06)</t>
  </si>
  <si>
    <t>19AI301</t>
  </si>
  <si>
    <t xml:space="preserve">Financimi i projektimit, zbatimit të punimeve, mbikëqyrjes dhe kolaudimit të </t>
  </si>
  <si>
    <t>91601AA</t>
  </si>
  <si>
    <t>Akte ligjore dhe nënligjore të hartuara</t>
  </si>
  <si>
    <t>91601AB</t>
  </si>
  <si>
    <t>Auditimi të kryera,</t>
  </si>
  <si>
    <t>91601AC</t>
  </si>
  <si>
    <t>Inspektime të kryera të veprave penale nga sistemi bashkëkohor</t>
  </si>
  <si>
    <t>91601AE</t>
  </si>
  <si>
    <t>Azilkerkues të trajtuar me sherbime rezidenciale</t>
  </si>
  <si>
    <t>91601AF</t>
  </si>
  <si>
    <t>Inspektime të kryera</t>
  </si>
  <si>
    <t>91601AG</t>
  </si>
  <si>
    <t>Pasuri të sekuestruara</t>
  </si>
  <si>
    <t>91601AH</t>
  </si>
  <si>
    <t>Pasuri te Konfiskuara</t>
  </si>
  <si>
    <t>18AS307</t>
  </si>
  <si>
    <t>Blerje Programi për analizim të dhënash per Sh.Ç.B.A</t>
  </si>
  <si>
    <t>M160911</t>
  </si>
  <si>
    <t>Blerje paisje zyre per Aparatin Ministrise se Puneve te Brendshme</t>
  </si>
  <si>
    <t>M160913</t>
  </si>
  <si>
    <t>Blerje paisje zyre dhe pergjimi per SH. Ç. B. A</t>
  </si>
  <si>
    <t>18AS308</t>
  </si>
  <si>
    <t>Blerje pajisje te Ndryshme (Shtepia e Pushimit Durres)</t>
  </si>
  <si>
    <t>RAPORTI 2/1  Shpenzimet e programit sipas kapitujve</t>
  </si>
  <si>
    <t>Shpenzime Kapitale të Patrupëzuara</t>
  </si>
  <si>
    <t>Shpenzime Kapitale të Trupëzuara</t>
  </si>
  <si>
    <t>Kontrib.e Sigurimeve Shoqërore</t>
  </si>
  <si>
    <t>Mallra dhe Shërbime</t>
  </si>
  <si>
    <t>Subveci-net</t>
  </si>
  <si>
    <t>Të Tjera Transfer.Korrente Brendshme</t>
  </si>
  <si>
    <t>Transfer.Korrente të Huaja</t>
  </si>
  <si>
    <t>ANEKSI nr.3 Raporti i performancës së produkteve të programit</t>
  </si>
  <si>
    <t>Kodi i Produktit</t>
  </si>
  <si>
    <t>Emërtimi i Produktit</t>
  </si>
  <si>
    <t xml:space="preserve">Njësia matëse </t>
  </si>
  <si>
    <t>Periudha Rapotuese</t>
  </si>
  <si>
    <t>Deviacioni i Kostos për Njësi</t>
  </si>
  <si>
    <t>Sasia Faktike 
(Viti paraardhës)</t>
  </si>
  <si>
    <t>Shpenzimet Faktike 
 (sipas vitit paraardhes)</t>
  </si>
  <si>
    <t>Kosto për Njësi 
(sipas vitit paraardhës)</t>
  </si>
  <si>
    <t>Sasia (sipas planit 
Fillestar Vjetor)</t>
  </si>
  <si>
    <t>Shpenzimet (sipas 
planit Fillestar Vjetor</t>
  </si>
  <si>
    <t>Kosto për Njësi 
(sipas planit Fillestar të vitit</t>
  </si>
  <si>
    <t>Sasia (sipas planit 
të rishikuar të vitit korent)</t>
  </si>
  <si>
    <t>Shpenzimet (sipas /nplanit të rishikuar të vitit korent)</t>
  </si>
  <si>
    <t>Kosto për Njësi(sipas /nplanit të rishikuar të vitit korent)</t>
  </si>
  <si>
    <t>Sasia Faktike (në /nfund të vitit korent)</t>
  </si>
  <si>
    <t>Shpenzimet Faktike /n(në fund të vitit korent)</t>
  </si>
  <si>
    <t>Kosto për Njësi Faktike n/(në fund të vitit korent)</t>
  </si>
  <si>
    <t>13=(12)-(3)</t>
  </si>
  <si>
    <t>14=(12)-(6)</t>
  </si>
  <si>
    <t>15=(12)-(9)</t>
  </si>
  <si>
    <t>(7)</t>
  </si>
  <si>
    <t>(10)</t>
  </si>
  <si>
    <t>(11)</t>
  </si>
  <si>
    <t>(12)</t>
  </si>
  <si>
    <t>(13)</t>
  </si>
  <si>
    <t>(14)</t>
  </si>
  <si>
    <t>(15)</t>
  </si>
  <si>
    <t>Produktet e realizuara me shpenzimet buxhetore të programit</t>
  </si>
  <si>
    <t>Numer hetimesh dhe sherbimesh te kryera</t>
  </si>
  <si>
    <t>Numër operacionesh konvencionale</t>
  </si>
  <si>
    <t>Numer operacionesh</t>
  </si>
  <si>
    <t>Numer personash te trajtuar  financiarisht me program mbrojtjeje</t>
  </si>
  <si>
    <t>Numer sherbimesh</t>
  </si>
  <si>
    <t>Numer  sherbimesh</t>
  </si>
  <si>
    <t>Numer objektesh e personash</t>
  </si>
  <si>
    <t>Numer operacionesh te kryera</t>
  </si>
  <si>
    <t>Persona te procesuar ne PKK kategiria e I;II dhe e II-te (Ajror, detar e Tokesor)</t>
  </si>
  <si>
    <t>Persona te procesuar</t>
  </si>
  <si>
    <t>Numer krere qensh policie</t>
  </si>
  <si>
    <t>Numer punonmjesish te rinj</t>
  </si>
  <si>
    <t>Numer personash te trajtuar ne vit</t>
  </si>
  <si>
    <t>numer raportesh</t>
  </si>
  <si>
    <t>Raporte per numer provash biologjike, shkencore, balistike, si dhe prova te gjurmeve te gishtave te realizuara</t>
  </si>
  <si>
    <t>Numer provash</t>
  </si>
  <si>
    <t>Numer Pagesash</t>
  </si>
  <si>
    <t>Numer pajisjesh te blera</t>
  </si>
  <si>
    <t>Meter  kateror sip. e projektuar</t>
  </si>
  <si>
    <t>Meter  kateror sip. e ndertuar /sistemuar</t>
  </si>
  <si>
    <t>Pagese Supervizori per Ndertim /Rikonstruksion i Objektit ne Komisariatin e Policise Sarande</t>
  </si>
  <si>
    <t>Numer pagesash</t>
  </si>
  <si>
    <t>Meter  kateror sip. e rikonstrutuar</t>
  </si>
  <si>
    <t>M² te rikonstruktura</t>
  </si>
  <si>
    <t>numer pagesash</t>
  </si>
  <si>
    <t>Asistence per autoritet Shqiptare per te zvogeluar rrezikun e perhapjes dhe keqpoerdorimit te AVL</t>
  </si>
  <si>
    <t>Numer sherbimesh dhe asistence trajnimi</t>
  </si>
  <si>
    <t>Numer mjetesh te blera</t>
  </si>
  <si>
    <t>Pagese TVSh-SEESAC (Southeastern and Eastern Europe Clearinghouse for Control of Small Arms and Light Veapons - PNUD</t>
  </si>
  <si>
    <t>T</t>
  </si>
  <si>
    <t>Produktet e realizuara nga përdorimi i të ardhurave jashtë limitit (Nga kapitulli 06)</t>
  </si>
  <si>
    <t>Nr. aktesh</t>
  </si>
  <si>
    <t>Nr. Auditimesh</t>
  </si>
  <si>
    <t>Nr. Inspektimesh</t>
  </si>
  <si>
    <t>Nr. Personash</t>
  </si>
  <si>
    <t>numer</t>
  </si>
  <si>
    <t>Nr. License</t>
  </si>
  <si>
    <t>Nr. Paisjesh</t>
  </si>
  <si>
    <t>numër aktesh</t>
  </si>
  <si>
    <t>numër monitorimesh</t>
  </si>
  <si>
    <t>numër kërkesash</t>
  </si>
  <si>
    <t>Numër pajisjesh</t>
  </si>
  <si>
    <t>numër projekti</t>
  </si>
  <si>
    <t>numer projekti</t>
  </si>
  <si>
    <t>numër zyrash</t>
  </si>
  <si>
    <t>Integrimi i sistemeve të sigurisë dhe vëzhgimit me Kamera për ORV dhe infrastrukturën e Gardës së Republikës.</t>
  </si>
  <si>
    <t>Numër fizik</t>
  </si>
  <si>
    <t>Nr. Mjetesh</t>
  </si>
  <si>
    <t>18AS304</t>
  </si>
  <si>
    <t>Paisje eletronike të blera për I.K.M.T</t>
  </si>
  <si>
    <t>18AS507</t>
  </si>
  <si>
    <t>Pajisje zyre të blera për Prefekturën e qarkut Kukës</t>
  </si>
  <si>
    <t>18AS509</t>
  </si>
  <si>
    <t>Pajisje zyre të blera për Prefekturën e qarkut Shkodër</t>
  </si>
  <si>
    <t>18AS605</t>
  </si>
  <si>
    <t>Rikonstruksion zyrash për Prefekturën e qarkut Elbasan</t>
  </si>
  <si>
    <t>M160101</t>
  </si>
  <si>
    <t>Pagese Leje Ndertimi per Ndertim/Rikonstruksion te Objektit në Komisariatin e Policise Sarande</t>
  </si>
  <si>
    <t>Pajisje speciale per Pol Rrugore</t>
  </si>
  <si>
    <t>Firma:</t>
  </si>
  <si>
    <t>Data:</t>
  </si>
  <si>
    <t>A000001</t>
  </si>
  <si>
    <t>Orendi, Pajisje te ndryshme (Kap.6)</t>
  </si>
  <si>
    <t>18AT713</t>
  </si>
  <si>
    <t>Studim projektim per Komisariatin e Policise Kurbin</t>
  </si>
  <si>
    <t>18AT820</t>
  </si>
  <si>
    <t>18AT837</t>
  </si>
  <si>
    <t>Ndertim/Rikonstruksion i godines se Kom Policise Kruje</t>
  </si>
  <si>
    <t>18AT838</t>
  </si>
  <si>
    <t>18AT839</t>
  </si>
  <si>
    <t>18AT840</t>
  </si>
  <si>
    <t>Ndërtim i godinës së Postes se Policisë Roskovec</t>
  </si>
  <si>
    <t>18AT842</t>
  </si>
  <si>
    <t>Pagese Supervizori per Ndërtimin e  godinës së Postes se Policisë Roskovec</t>
  </si>
  <si>
    <t>18AT919</t>
  </si>
  <si>
    <t xml:space="preserve">Rikonstruksion i dhomave te shoqerimit ne Kom, e Pol, dhe blloku i sigigurise </t>
  </si>
  <si>
    <t>18AU005</t>
  </si>
  <si>
    <t>Blerje automjete speciale</t>
  </si>
  <si>
    <t>18AU718</t>
  </si>
  <si>
    <t>18AU719</t>
  </si>
  <si>
    <t>Përmirësimi i sistemit TIMS dhe modulit të kontrollit kufitar</t>
  </si>
  <si>
    <t>18AU720</t>
  </si>
  <si>
    <t>Përmirësimi i moduleve Menaxhim i Çështjes, salla Operative</t>
  </si>
  <si>
    <t>Paisje per policine shkencore</t>
  </si>
  <si>
    <t>Blerje pajisje per policine e rendit</t>
  </si>
  <si>
    <t>18AT503</t>
  </si>
  <si>
    <t>18AT504</t>
  </si>
  <si>
    <t xml:space="preserve">Asisstence -ARIEN ¿Intelligjenca Artificiale në Luftën Kundër Prodhimit dhe </t>
  </si>
  <si>
    <t>24AD801</t>
  </si>
  <si>
    <t xml:space="preserve">Forcimi i angazhimit demokratik permes rrjeteve kundershtare gjeneruese te </t>
  </si>
  <si>
    <t>18AS506</t>
  </si>
  <si>
    <t>Pajisje zyre të blera për Prefekturën e qarkut Korçë</t>
  </si>
  <si>
    <t>Numer asistence</t>
  </si>
  <si>
    <t>Asisstence -ARIEN ¿Intelligjenca Artificiale në Luftën Kundër Prodhimit dhe Trafikimit të Drogës¿</t>
  </si>
  <si>
    <t>Numer Asistence</t>
  </si>
  <si>
    <t>Meter kateror sip. e projektuar</t>
  </si>
  <si>
    <t>Meter kateror te ndertuara</t>
  </si>
  <si>
    <t>Pagese leje ndertimi per Ndertim /rikosntruksionin e godines se Komisariatit te Policise Kruje</t>
  </si>
  <si>
    <t>Pagese supervizori per Ndertim /rikosntruksionin e godines se Komisariatit te Policise Kruje</t>
  </si>
  <si>
    <t>m² e ndertuar</t>
  </si>
  <si>
    <t>Rikonstruksion i dhomave te shoqerimit ne Kom, e Pol, dhe blloku i sigigurise ne Komisariate , ne KP Lushnje, Tualetet e Aparatit te DPSH etj.</t>
  </si>
  <si>
    <t>Numer sistemi</t>
  </si>
  <si>
    <t>Numer modulesh</t>
  </si>
  <si>
    <t>Forcimi i angazhimit demokratik permes rrjeteve kundershtare gjeneruese te bazuara ne vlera-SOLARIS</t>
  </si>
  <si>
    <t>nr. projekti</t>
  </si>
  <si>
    <t>18AS311</t>
  </si>
  <si>
    <t>Blerje paisje zyre dhe kompjuterike QKEDH</t>
  </si>
  <si>
    <t>18AS403</t>
  </si>
  <si>
    <t>Blerje mjete transporti IKMT</t>
  </si>
  <si>
    <t>18AS504</t>
  </si>
  <si>
    <t>Pajisje zyre të blera për Prefekturën e qarkut Gjirokastër</t>
  </si>
  <si>
    <t>18AS511</t>
  </si>
  <si>
    <t>Pajisje zyre të blera për Prefekturën e qarkut Tiranë</t>
  </si>
  <si>
    <t>18AS513</t>
  </si>
  <si>
    <t xml:space="preserve"> Pajisje zyre te blera per Prefekturen e qarkut Vlore</t>
  </si>
  <si>
    <t>18AS614</t>
  </si>
  <si>
    <t xml:space="preserve">Rikonstruksion ambientesh per Prefekturen e qarkut Lezhe ( izolim tarace &amp; </t>
  </si>
  <si>
    <t xml:space="preserve">Studim Projektim (njesite e reja SP Manez, SP Selenice, SP Konispol, KP Maliq </t>
  </si>
  <si>
    <t>18AT825</t>
  </si>
  <si>
    <t>Pagese Kolaudatori per Ndertim Objektesh ne DVP Elbasan</t>
  </si>
  <si>
    <t>18AT845</t>
  </si>
  <si>
    <t>Pagese Tvsh per ndertimin e godines se DVKM Tirane</t>
  </si>
  <si>
    <t>18AT847</t>
  </si>
  <si>
    <t>Pagese oponence teknike per Ndertim/rikonstruksion e godines se NSH Fier</t>
  </si>
  <si>
    <t>18AT848</t>
  </si>
  <si>
    <t xml:space="preserve">Pagese oponence teknike per Ndertim/rikonstruksion e godines se </t>
  </si>
  <si>
    <t>18AT849</t>
  </si>
  <si>
    <t xml:space="preserve">Pagese leje ndertimi per Ndertim e godines se Drejtorise se Kufi-Migracionit </t>
  </si>
  <si>
    <t>18AT916</t>
  </si>
  <si>
    <t>Pagese Kolaudatori per Rikonstruksion te godines se DVP Berat</t>
  </si>
  <si>
    <t>18AT927</t>
  </si>
  <si>
    <t xml:space="preserve">Pagese Oponence teknike per Rikonstruksion e godinës së Stacionit te </t>
  </si>
  <si>
    <t>18AU109</t>
  </si>
  <si>
    <t xml:space="preserve">Pagese leje ndertimi per Rikonstruksionin e kashuneve te qenve dhe rinovim </t>
  </si>
  <si>
    <t>18AU110</t>
  </si>
  <si>
    <t xml:space="preserve">Pagese leje ndertimi per Rikostruksionin e objektit ekzistues ne QFMT </t>
  </si>
  <si>
    <t>18AU111</t>
  </si>
  <si>
    <t>18AT507</t>
  </si>
  <si>
    <t>Sistemi i Kamerave ne administrim te Policise se Shtetit-SMART CITY</t>
  </si>
  <si>
    <t>Nr.mjetesh</t>
  </si>
  <si>
    <t>Rikonstruksion ambientesh per Prefekturen e qarkut Lezhe ( izolim tarace &amp; pershtatje e hyrejs per personat me aftesi te kufizuara)</t>
  </si>
  <si>
    <t>Pagese oponence teknike per Ndertim/rikonstruksion e godines se Komisariatit Kurbin</t>
  </si>
  <si>
    <t>Pagese leje ndertimi per Ndertim e godines se Drejtorise se Kufi-Migracionit Tiane</t>
  </si>
  <si>
    <t>Pagese Tvsh-je; Asistence per autoritet Shqiptare per te zvogeluar rrezikun e perhapjes dhe keqperdorimit te AVL</t>
  </si>
  <si>
    <t>Numer pajisjesh</t>
  </si>
  <si>
    <t xml:space="preserve">numer </t>
  </si>
  <si>
    <t>Nr sistemi</t>
  </si>
  <si>
    <t>Numer programesh</t>
  </si>
  <si>
    <t>Blerje paisje zyre, Prefektura Diber</t>
  </si>
  <si>
    <t>18AT929</t>
  </si>
  <si>
    <t>Pagese surpervizori Rikonstruksion i dhomave te shoqerimit ne Komisariatet e Policise Tirane dhe blloku I sigurise dhe shoqerimit  ne KP, Lushnje.</t>
  </si>
  <si>
    <t>18AT928</t>
  </si>
  <si>
    <t>Pagese leje ndertimi per Rikonstruksion i dhomave te shoqerimit ne Komisariatet e Policise Tirane dhe blloku I sigurise dhe shoqerimit  ne KP, Lushnje.</t>
  </si>
  <si>
    <t xml:space="preserve">Emri:                    </t>
  </si>
  <si>
    <t xml:space="preserve">Emri:                      </t>
  </si>
  <si>
    <r>
      <t xml:space="preserve">Emri:                     </t>
    </r>
    <r>
      <rPr>
        <b/>
        <sz val="12"/>
        <color rgb="FF080808"/>
        <rFont val="Arial"/>
        <family val="2"/>
      </rPr>
      <t xml:space="preserve"> </t>
    </r>
  </si>
  <si>
    <r>
      <t xml:space="preserve">Emri:                      </t>
    </r>
    <r>
      <rPr>
        <b/>
        <sz val="12"/>
        <color rgb="FF080808"/>
        <rFont val="Arial"/>
        <family val="2"/>
      </rPr>
      <t>.</t>
    </r>
  </si>
  <si>
    <t>Aneksi 3.1 Raporti i performancës së produkteve të programit sipas artikujve</t>
  </si>
  <si>
    <t>Kodi I Produktit</t>
  </si>
  <si>
    <t>Sasia</t>
  </si>
  <si>
    <t>Transferta për Buxhetet Familjare dhe Individët</t>
  </si>
  <si>
    <t>Totali i shpenzime buxhetore</t>
  </si>
  <si>
    <t>Totali i shpenzimeve nga të Ardhura jashte limiti</t>
  </si>
  <si>
    <t>ANEKSI nr.4 Raporti i realizimit të treguesve të performances së programit</t>
  </si>
  <si>
    <t>Kodi i Grupit</t>
  </si>
  <si>
    <t>Emri i Programit</t>
  </si>
  <si>
    <t>Qëllimi i politikës së  programit</t>
  </si>
  <si>
    <t>Të kontribuojë në ngritjen e kapaciteteve të stafit të Ministrisë, duke bërë të mundur kordinimin e politikave për planifikimin e fondeve duke hartuar dhe zbatuar strategji për minimizimin e riskut. Sigurimi i legjislacionit në fushën e ndertimit dhe planifikimit të territorit, të burimeve ujore si dhe ushtrimi i kontrolleve dhe zbatimi i sanksioneve.</t>
  </si>
  <si>
    <t>Treguesit e performancës në nivel qëllimi</t>
  </si>
  <si>
    <t>Treguesit e performancës/Produktet:</t>
  </si>
  <si>
    <t xml:space="preserve">Kodi i treguesit </t>
  </si>
  <si>
    <t xml:space="preserve">Emërtimi i treguesit </t>
  </si>
  <si>
    <t>Tregues me bazë 
 gjinore 
( PO )</t>
  </si>
  <si>
    <t>Njësia matese</t>
  </si>
  <si>
    <t xml:space="preserve">Fakti i Vitit
Paraardhës  </t>
  </si>
  <si>
    <t>Fakti 
i 
Periudhës/progresive</t>
  </si>
  <si>
    <t>Ndryshimi 
(Plan - Fakt)</t>
  </si>
  <si>
    <t>% e realizimit</t>
  </si>
  <si>
    <t>Rekomandime të zbatuara të auditimeve të kryera.</t>
  </si>
  <si>
    <t>84%</t>
  </si>
  <si>
    <t>0</t>
  </si>
  <si>
    <t>Raporti gra/burra për program</t>
  </si>
  <si>
    <t>Po</t>
  </si>
  <si>
    <t>57%</t>
  </si>
  <si>
    <t>Numri i grave ne pazicionet drejtuese/numrit te burrave ne te njejtin pozicion</t>
  </si>
  <si>
    <t>72%</t>
  </si>
  <si>
    <t>Objektivat e politikës së programit</t>
  </si>
  <si>
    <t xml:space="preserve">Objektivi </t>
  </si>
  <si>
    <t>Menaxhimi me efiçence dhe efektivitet i burimeve njerëzore dhe financiare.</t>
  </si>
  <si>
    <t>% e punonjësve të trajnuar kundrejt totalit.</t>
  </si>
  <si>
    <t>90%</t>
  </si>
  <si>
    <t>Raste të konstatuara të veprimtarisë te kundraligjshme si rezultat i inspektimit te kryer te veprave penale.</t>
  </si>
  <si>
    <t>16%</t>
  </si>
  <si>
    <t>Numri i rasteve te diskriminimit te trajtuara me baze gjinore ne institucion</t>
  </si>
  <si>
    <t>Pasuri te sekuestruara e te rikthyera ndaj totalit.</t>
  </si>
  <si>
    <t>7.5%</t>
  </si>
  <si>
    <t>Pasuri te konfiskuara e te tjetersuara ndaj totalit.</t>
  </si>
  <si>
    <t>6.5%</t>
  </si>
  <si>
    <t>Produktet</t>
  </si>
  <si>
    <t>Kodi i treguesit</t>
  </si>
  <si>
    <t>Emërtimi i treguesit</t>
  </si>
  <si>
    <t xml:space="preserve">lekë </t>
  </si>
  <si>
    <t>Paisje zyre te blera per Aparatin e MB,</t>
  </si>
  <si>
    <t>Paisje zyre dhe pergjimi te blera per SH.Ç.B.A</t>
  </si>
  <si>
    <t>Përmbushja e të drejtave per arsimim, punësim, kujdes shoqëror e shendetësor të personave që kanë aplikuar dhe përfituar mbrojtje ndërkombëtare në Republikën e Shqipërisë.</t>
  </si>
  <si>
    <t>Mbeshtetja e kostos së arsimimit, punësimit si dhe kujdesit shoqëror e shendetësor të personave që kane perfituar azil.</t>
  </si>
  <si>
    <t>86%</t>
  </si>
  <si>
    <t>Kapacitete pritëse ndaj totalit të kërkesave.</t>
  </si>
  <si>
    <t>95%</t>
  </si>
  <si>
    <t>Numri i azilkerkuesve që përfitojnë sherbime shëndetësore kundrejt totalit.</t>
  </si>
  <si>
    <t>37%</t>
  </si>
  <si>
    <t>Inspektimi, parandalimi dhe ekzekutimi i vendimeve për prishjen e ndërtimeve të kundraligjshme.</t>
  </si>
  <si>
    <t>Norma e uljes së ndërtimeve pa leje dhe objekteve të paligjshme që kanë zënë objekte me rëndësi kombëtare.</t>
  </si>
  <si>
    <t>38%</t>
  </si>
  <si>
    <t>Numri i vendimeve që IKMT hidhet në gjyq dhe fiton.</t>
  </si>
  <si>
    <t>82%</t>
  </si>
  <si>
    <t>Rastet e evidentuara te ndertimeve të kundraligjshme/inspektimeve ne total të kryera.</t>
  </si>
  <si>
    <t>5.1%</t>
  </si>
  <si>
    <t>Blerje mjete transporti për IKMT</t>
  </si>
  <si>
    <t>16-03140 Lufta pa kompromis dhe ndeshkimi i ashper penal ndaj grupeve dhe/ose organizatave kriminale te ndryshme, si dhe i grupeve me axhenda eksremiste te dhunshme dhe terroriste duke shenjesteruar dhe goditur veprimtarine e krimit te organizuar e rrjetet kriminale, gjurmuar , identifikuar , sekuestruar dhe konfiskuar cdo aset ekonomik te paligjshem.
Përforëcimi i zbatimit të ligjit për rritjen e nivelit të sigurisë publike dhe asaj rrugore.
Menaxhimi efektiv, efecient dhe i integruar i kufijve nëpërmjet mirëfunksionimit të 27 pikave të kalimit kufitar në Republikën e Shqipërisë.
Forcimi i kapaciteteve institucionale, garantimi i pavarësisë operacionale të policisë së shtetit dhe Konsolidimi i arsimit, kualifikimit dhe veçanërisht trajnimit të vazhdueshëm e të profilizuar të strukturave të Policisë së Shtetit.</t>
  </si>
  <si>
    <t>Ulja e numrit te aksidenteve rrugore (trend zbrites në % cdo vit)</t>
  </si>
  <si>
    <t>Shpejtësia e reagimit ndaj krimeve (në minuta)</t>
  </si>
  <si>
    <t>13</t>
  </si>
  <si>
    <t>Shpejtësia e reagimit ndaj krimeve të dhunës në familje (minuta)</t>
  </si>
  <si>
    <t>16.03140.</t>
  </si>
  <si>
    <t>Rritja e besueshmerise se publikut ndaj strukturave hetimore te policise (krahasuar me vitin paraardhes)</t>
  </si>
  <si>
    <t>1%</t>
  </si>
  <si>
    <t>1% rritje nga viti paraardhes</t>
  </si>
  <si>
    <t>16.0314.01 Rritja e sigurisë Publike dhe Sigurise rrugore përmes patrullimeve në rrugë dhe forcimi i kontrollit të territorit me policimin në komunitet.</t>
  </si>
  <si>
    <t>Numer i aksidenteve rrugore me pasoje vdekjen,</t>
  </si>
  <si>
    <t>Numer Rastesh te shkeljeve  rrugore të evidentuara për tejkalim shpejtësie.</t>
  </si>
  <si>
    <t>Numer  telefonatash nga qytetaret te verivikuara</t>
  </si>
  <si>
    <t>Operacione speciale  te FLO  per mbeshtetjen e strukturave te tjera te policise per sigurimin e rendit publik</t>
  </si>
  <si>
    <t>Operaciones te forcave  speciale  per kapjen e autoreve te veprave te renda kriminale</t>
  </si>
  <si>
    <t>25</t>
  </si>
  <si>
    <t>Nr i punonjesve te policise rrugore gra ndaj totalit</t>
  </si>
  <si>
    <t>70</t>
  </si>
  <si>
    <t>Nr i punonjesve te FNsh gra ndaj totalit</t>
  </si>
  <si>
    <t>4</t>
  </si>
  <si>
    <t>Nr I punonjesve te policise qe sherbejne ne patrullat e pergjithshme ndaj totalit</t>
  </si>
  <si>
    <t>"Nr personash të vdekur për tejkalim shpejtësie/ totalit të nr të vdekurve në aksidente rrugor";</t>
  </si>
  <si>
    <t>Shpejtësia e reagimit të shërbimit policor</t>
  </si>
  <si>
    <t>16.03140.01</t>
  </si>
  <si>
    <t>Ndertesa policore te rikonstruktura e te ndertuara per mjediset e punes , shkollimit sipas standarteve</t>
  </si>
  <si>
    <t>100</t>
  </si>
  <si>
    <t>Ulja e numrit te veprave penale , ne mbrotje te jetes e prones ne vendet ku jane instaluar kamerat e SMART SITIT</t>
  </si>
  <si>
    <t>Nuk ka filluar implementimi i projektit</t>
  </si>
  <si>
    <t>Ulja e numrit te aksidenteve ne rruget apo akset ku do te instalohen kamerate  Smart Sitit</t>
  </si>
  <si>
    <t>Nuk ka filluar impelmentimi i projektit</t>
  </si>
  <si>
    <t>Pajisjeje Speciale te blera per Policine e Rendit</t>
  </si>
  <si>
    <t>Pajisje te blera per Policine Rrugore</t>
  </si>
  <si>
    <t>Sistemi i Kamerave ne administrim te Policise se Shtetit, Smart City</t>
  </si>
  <si>
    <t>Pagese leje ndertimi per Ndertim e  godines se Drejtorise se Kufi-Migracionit Tiane</t>
  </si>
  <si>
    <t>Rikonstruksion i godines se DVP Elbasan</t>
  </si>
  <si>
    <t>Rikonstruksion i godines se DVP Berat</t>
  </si>
  <si>
    <t>Rikonstruksion i dhomave te shoqerimit ne Kom, e Pol, Tirane dhe  ne Komisariatin e Policise  Lushnje etj.</t>
  </si>
  <si>
    <t>Pagese supervizore per rikonstruksionin e godines se DVP Berat</t>
  </si>
  <si>
    <t>Pagese kolaudatori per rikonstruksionin se godines se DVP Berat</t>
  </si>
  <si>
    <t>Pagese Oponence teknike per Rikonstruksion  e godinës së Stacionit te Policisë Patos</t>
  </si>
  <si>
    <t xml:space="preserve">Blerje automjete </t>
  </si>
  <si>
    <t>Pagese Tvsh-je;  Asistence per autoritet Shqiptare per te zvogeluar rrezikun e perhapjes dhe keqperdorimit te AVL</t>
  </si>
  <si>
    <t>Pagese leje ndertimi per "Rikonstruksionin e kashuneve te qenve dhe rinovim I klinikes veterinare" per projektin e huaj "Asistence per autoritetet Shqiptare….te AVL"</t>
  </si>
  <si>
    <t>Pagese leje ndertimi per  Rikostruksionin e  objektit ekzistues ne QFMT propozuar per Qender Deaktivizimi per projektin e huaj "Asistencë për autoritet Shqiptare …. te AVL"</t>
  </si>
  <si>
    <t>Programi i Policimit ne komunitet  (Qeverija Suedeze)</t>
  </si>
  <si>
    <t>16.0314.02 Rritja e hetimeve proaktive në luftën kundër krimit të organizuar, trafiqeve, korrupsionit, terrorizmit, si dhe Forcimi i koordinimit ndërinstitucional ndërkombëtar në luftën kundër krimit të organizuar e terrorizmit.</t>
  </si>
  <si>
    <t>Urdhra mbrojtje të menjëhershme të ekzekutuara</t>
  </si>
  <si>
    <t>Numer  shkembime informacionesh me parteneret nderkombetare</t>
  </si>
  <si>
    <t>% e hetimeve proaktive per individe dhe grupe me tendenca terroriste</t>
  </si>
  <si>
    <t>7</t>
  </si>
  <si>
    <t>Gjurmimi i aseteve kriminale dhe rritja e hetimeve pasurore , me  2,5 % cdo vit</t>
  </si>
  <si>
    <t>Rritja e hetimeve proaktive në fushën kundër korrupsionit  dhe veprave penale në detyrë.</t>
  </si>
  <si>
    <t>Rritja e hetimeve proaktive për pastrimin e produkteve (PP) të veprës penale ndaj totalit të hetimeve.</t>
  </si>
  <si>
    <t>16.0314.02</t>
  </si>
  <si>
    <t>Akte ekspertimi të Policisë Shkencore  në zbulimin dhe identifikimin e provave ligjore që fiksohen e mblidhen nga vendi i ngjarjes.</t>
  </si>
  <si>
    <t>Numri i arrestimeve  per dhune  ne familje</t>
  </si>
  <si>
    <t>844</t>
  </si>
  <si>
    <t>Raste te dhunes ne familje, kundretjt totalit te rasteve te hetuara ne %</t>
  </si>
  <si>
    <t>0.3%</t>
  </si>
  <si>
    <t>% e Viktimave  te demtuara nga dhuna ne familje sipas gjinise,  per te cilat eshte plotesuar kerkese padi per Urdher Mbrotje</t>
  </si>
  <si>
    <t>Operacione policore te hetuara dhe sherbime te kryera</t>
  </si>
  <si>
    <t>Pagese TVsh-je , Donacion ( nga Komisioni Europian)</t>
  </si>
  <si>
    <t xml:space="preserve">Pajisje te blera per Poilicine Kriminale </t>
  </si>
  <si>
    <t>Pagese TVsh-je per SEESAC , Donacion ( rokosntruksion eper depot e armatimit dhe dhomat e proves)</t>
  </si>
  <si>
    <t>Asistence -OSINT RADAR “Partneriteti Operacional Kundër Kontrabandës në Ballkanin Perëndimor dhe BE-në Lindore”</t>
  </si>
  <si>
    <t>Asisstence -ARIEN “Intelligjenca Artificiale në Luftën Kundër Prodhimit dhe Trafikimit të Drogës”</t>
  </si>
  <si>
    <t>16.0314.03 Forcimi i masave për luftën kundër krimit ndërkufitar dhe trafiqeve të paligjshme, me synim rritjen e standardeve të sigurisë së kufijve sipas standardeve të BE-se dhe Kodit Schengen.</t>
  </si>
  <si>
    <t>Numer  rastesh  te dokumentave te falsifikuara/ 100.000 kalimtarë të kufirit</t>
  </si>
  <si>
    <t>Staf gra në PKK</t>
  </si>
  <si>
    <t>215</t>
  </si>
  <si>
    <t>Numer i qenve  te sherbimit te policise te trajnuar</t>
  </si>
  <si>
    <t>27</t>
  </si>
  <si>
    <t>"Ulja e kohës së përpunimit të shtetasve në PKK deri në 20 sekonda";</t>
  </si>
  <si>
    <t>23</t>
  </si>
  <si>
    <t>"Ulja e rasteve te trafikimit te lendeve te parregullta ne Kufi"</t>
  </si>
  <si>
    <t>16.0314.03</t>
  </si>
  <si>
    <t>Numri i rasteve të dhënies ndihmë për kalim të paligjshëm të kufirit</t>
  </si>
  <si>
    <t>Raporte ngjarje të evidentuara nga strukturat vendore për kufirin dhe migracionin</t>
  </si>
  <si>
    <t>Pagese TVSH-je per ndertimin e DVKM Tirane</t>
  </si>
  <si>
    <t>16.0314.04 Përafrimi i standardeve të shërbimeve policore me ato të BE-së.</t>
  </si>
  <si>
    <t>Numer policesh femra te diplomuara ndaj totalit te arsimuar</t>
  </si>
  <si>
    <t>Rekrut gra ndaj totalit te rekruteve</t>
  </si>
  <si>
    <t>Numer i femrave/totalit ne strukturat e Policise se Shtetit</t>
  </si>
  <si>
    <t>Raporti i efektiveve policore femra ne pozicione drejtuese/totalit te drejtueseve</t>
  </si>
  <si>
    <t>16.0314.4</t>
  </si>
  <si>
    <t>Punonjes Policie te trajtuar me Uniforme ne % ndaj Totali</t>
  </si>
  <si>
    <t>100%</t>
  </si>
  <si>
    <t>100 %</t>
  </si>
  <si>
    <t>16.0314.04</t>
  </si>
  <si>
    <t>% e reealizimit te trajnimit te detyrueshem ne sherbim dhe ricertifikim per gjithe personelin</t>
  </si>
  <si>
    <t>Rekrut te trajnuar ne auditore dhe ne terren</t>
  </si>
  <si>
    <t>Raporte financiare per menaxhimin e burimeve financiare e njerzore</t>
  </si>
  <si>
    <t>16.0314.05; Përmirësimi i kushteve të punës dhe teknologjisë. Mirëmbajtja  dhe përmirësimi i menaxhimit të TI për garantimin e sigurisë së shërbimeve dhe cilësisë së komunikimit në transmetimin e informacionit.</t>
  </si>
  <si>
    <t>% e  sigurimit të transmetimit të të dhënave me pajisje  IT sipas standarteve në Policinë e Shtetit.</t>
  </si>
  <si>
    <t>80</t>
  </si>
  <si>
    <t>16.0314</t>
  </si>
  <si>
    <t>% e punonjesve te policise te pajisur me shërbimet dhe pajisje IT  sipas standarteve teknologjike</t>
  </si>
  <si>
    <t>90</t>
  </si>
  <si>
    <t>90 %</t>
  </si>
  <si>
    <t>16.314</t>
  </si>
  <si>
    <t>% e  infrastrukturës së përditësuar me implementimin e mjeteve të reja sigurisë sipas parimit të arkitekturës '0-trust'</t>
  </si>
  <si>
    <t xml:space="preserve">Përmirësimi i moduleve Menaxhim i Çështjes, salla Operative </t>
  </si>
  <si>
    <t>Te kontribuoje në përmiresimin e vazhdueshëm të Sigurise së Personaliteteve Vendas dhe të Huaj, të Objekteve të Rendesise së Veçante nepermjet rritjes se kapaciteteve menaxhuese dhe përputhjes me standartet europiane në fushën e sigurisë, duke synuar arritjen e nivelit 100% te sigurise.</t>
  </si>
  <si>
    <t>Standardi Gjerman mbi sigurinë e personaliteteve Vendas dhe të Huaj si edhe Sigurinë e Objekteve të Rëndësisë së Veçantë.</t>
  </si>
  <si>
    <t>Rritja e nivelit të sigurise të Personaliteteve të Larta Shtetërore dhe Objekteve të Rëndësisë së Veçantë</t>
  </si>
  <si>
    <t>Numri i rasteve të shkeljes së sigurisë ndaj numrit total të rasteve</t>
  </si>
  <si>
    <t>8%</t>
  </si>
  <si>
    <t>% e grave gardiste ndaj totalit</t>
  </si>
  <si>
    <t>7%</t>
  </si>
  <si>
    <t>Personalitete VIP femra të ruajtura nga Garda.</t>
  </si>
  <si>
    <t>Numri i personelit femër në grupet e ruajtjes së personaliteteve kundrejt personelit mashkull.</t>
  </si>
  <si>
    <t>Mjete transporti te blera per Garden e Republikes</t>
  </si>
  <si>
    <t>Ndjekja e zbatimit të programit të Qeverisë në nivel vendor, si përfaqësues i qeverisë.</t>
  </si>
  <si>
    <t>Rritja e numrit te ceshtjeve te perfunduara nga institucioni I prefektit kundrejt numrit total te ceshtjeve te prezantuara nga institucionet/qytetaret.</t>
  </si>
  <si>
    <t>65%</t>
  </si>
  <si>
    <t>Rritja e performancës së prefektit të qarkut në nivel vendor për zbatimin e programit të Qeverisë dhe zbatimi i reformës territoriale.</t>
  </si>
  <si>
    <t>Ulja e numrit të akteve normative të kthyera  për pabazueshmeri ligjore nga institucioni i prefektit ,të miratuara nga organet e njësive të vetëqeverisjes vendore.</t>
  </si>
  <si>
    <t>3%</t>
  </si>
  <si>
    <t>Gra ne nivele drejtuese ne strukturat e prefektures</t>
  </si>
  <si>
    <t>25%</t>
  </si>
  <si>
    <t>% e kerkesave te trajtuara ndaj totalit mbi mbrojtjes e tokes.</t>
  </si>
  <si>
    <t>Pajisje zyre te blera per Prefekturen e qarkut Diber</t>
  </si>
  <si>
    <t>Pajisje zyre te blera per Prefekturen e qarkut Vlore</t>
  </si>
  <si>
    <t>Rikonstruksion ambientesh per Prefekturen e qarkut Lezhe</t>
  </si>
  <si>
    <t>projektin "THEMA" i impletentuar nga Prefektura qarkut Gjirokaster</t>
  </si>
  <si>
    <t>projekti "CULTURAL-LANDS" i impletentuar nga Prefektura qarkut Gjirokaster</t>
  </si>
  <si>
    <t>Konsolidimi i mëtejshëm i një sistemi të dixhitalizuar të regjistrit kombëtar të gjendjes civile (RKGJC), të sistemit të regjistrit kombëtar të adresave (RKA) dhe regjistrimi/përditësimi i të dhënave të shtetasve në Republikën e Shqipërisë me vërtetësi dhe në kohë reale.</t>
  </si>
  <si>
    <t>Saktësia në integrimin dhe përditesimin e të dhënave</t>
  </si>
  <si>
    <t>6</t>
  </si>
  <si>
    <t>Koha për trajtimin e kërkesës nga sistemi i RKGJ-së (orë pune)</t>
  </si>
  <si>
    <t>0.40</t>
  </si>
  <si>
    <t>Mbajtja dhe përdorimi në mënyrë efektive i përditësimit të ngjarjeve në regjistrin civil në autorizimin dhe çertifikimin e aplikimeve për lëshimin e dokumenteve të identitetit.</t>
  </si>
  <si>
    <t>Numri i ankesave te trajtuara ndaj numrit total te ankesave</t>
  </si>
  <si>
    <t>4%</t>
  </si>
  <si>
    <t>Femije te lindur nga nëna nën moshën e lejuar per martesë</t>
  </si>
  <si>
    <t>595</t>
  </si>
  <si>
    <t>Numri i shebimeve online te ofruara nga Gjendja Civile</t>
  </si>
  <si>
    <t>18AT712</t>
  </si>
  <si>
    <t>Financimi I Projektit "Studim Projektim  per Rikonstruksionin e objektit të Komisariatit të Policisë nr.5 Kamzë"</t>
  </si>
  <si>
    <t>Pagese Kolaudatori per Ndertim/Rikonstruksion i Objektit ne Komisariatin e Policise sarande</t>
  </si>
  <si>
    <t>Pagese Supervizori per Ndertim /Rikonstruksion i Objektit ne Komisariatin e  Sarande</t>
  </si>
  <si>
    <t>Pagese supervizori per Ndertim /rikosntruksionin e godines se Komisariatit te  Policise Kruje</t>
  </si>
  <si>
    <t>18AT844</t>
  </si>
  <si>
    <t>Pagese Kolaudatori per Ndërtimin e  godinës së Postes se Policisë Roskovec</t>
  </si>
  <si>
    <t>Pagese Tvsh-je; Asistence per autoritet Shqiptare per te zvogeluar rrezikun e AVL</t>
  </si>
  <si>
    <t>Pagese TVSH-je Lufta kunder krimit te organizyar permes hetimt penal e financiare</t>
  </si>
  <si>
    <t>Pajisje e Orendi Zyre</t>
  </si>
  <si>
    <t>18AU715</t>
  </si>
  <si>
    <t>Blerje pajisje per rritjen e   Sigurine Kibernetike ne infrastrukturen e Policise</t>
  </si>
  <si>
    <t>leke</t>
  </si>
  <si>
    <t>18AV002</t>
  </si>
  <si>
    <t>18AV003</t>
  </si>
  <si>
    <t>Modernizimi i sektorit te Ruajtjes nga incidentet me LE</t>
  </si>
  <si>
    <t>Modernizimi i sektorit te Ruajtjes nga incidentet me ASHM</t>
  </si>
  <si>
    <t>Totali kap. 06</t>
  </si>
  <si>
    <t>Modernizimi i Sektorit te Ruajtjes nga incidentet me LE.</t>
  </si>
  <si>
    <t>Modernizimi i Sektorit te Ruajtjes nga incidentet me ASHM.</t>
  </si>
  <si>
    <t>Ministria e Punëve të Brendshme</t>
  </si>
  <si>
    <t>Ministria e Puneve te Brendshme</t>
  </si>
  <si>
    <t>Periudha e Raportimit  4-2026</t>
  </si>
  <si>
    <t>Periudha e Raportimit 4-2026</t>
  </si>
  <si>
    <t>Periudha e Raportimit  04-2026</t>
  </si>
  <si>
    <t>Viti paraardhës 2025</t>
  </si>
  <si>
    <t>Plani Fillestar
 Vjetor 
Viti 2026</t>
  </si>
  <si>
    <t>Plani Vjetor
 i Rishikuar
 Viti 2026</t>
  </si>
  <si>
    <t>18AS312</t>
  </si>
  <si>
    <t>18AS313</t>
  </si>
  <si>
    <t>18AS404</t>
  </si>
  <si>
    <t>Blerje Automjete per AMP</t>
  </si>
  <si>
    <t>18AT101</t>
  </si>
  <si>
    <t>18AT508</t>
  </si>
  <si>
    <t>18AT714</t>
  </si>
  <si>
    <t>18AT715</t>
  </si>
  <si>
    <t>18AU113</t>
  </si>
  <si>
    <t>Pagese TVSH-je per Projektin  Sistemi I kamerave ne administrim te Policise se Shtetit- SMART CITY</t>
  </si>
  <si>
    <t>Studim projektim I Objektit te Dti (kati I pare dhe I dyte )</t>
  </si>
  <si>
    <t>Studim projektim per Qendren e Menaxhur te kufirit</t>
  </si>
  <si>
    <t>Pagese oponence teknike per "Mbeshtetje ndaj autoriteteve Kombetare te RSh per zvogeluar rrizikun e perhapjes se armeve dhe keqperdorimin e armeve te vogla dhe te lehta (AVL), permiresimin e infrastruktures se IPQP"</t>
  </si>
  <si>
    <t>18AT843</t>
  </si>
  <si>
    <t>Pagese kolaudatori per Ndertim/Rikonstruksion i godines se Kom Policise Kruje</t>
  </si>
  <si>
    <t>18AT940</t>
  </si>
  <si>
    <t>Pagese Kolaudatori Rikonstruksion i dhomave te shoqerimit ne Komisariatet e Policise Tirane dhe blloku I sigurise dhe shoqerimit  ne KP, Lushnje.</t>
  </si>
  <si>
    <t>18AT402</t>
  </si>
  <si>
    <t>18AT210</t>
  </si>
  <si>
    <t>18AT211</t>
  </si>
  <si>
    <t>18AU502</t>
  </si>
  <si>
    <t>18AT209</t>
  </si>
  <si>
    <t>18AT212</t>
  </si>
  <si>
    <t>18AU723</t>
  </si>
  <si>
    <t>18AU006</t>
  </si>
  <si>
    <t xml:space="preserve">Pajisje te blera per Policine Kriminale </t>
  </si>
  <si>
    <t>18AT506</t>
  </si>
  <si>
    <t>Paisje kompjuterike</t>
  </si>
  <si>
    <t>Sistem I Menaxhimitte informacionit te burimeve te Policise se Shtetit (PRIMS)</t>
  </si>
  <si>
    <t>Blerje mjete transporti per rinovimin dhe kompletimin e flotës së mjeteve rrugore të Policisë së Shtetit”</t>
  </si>
  <si>
    <t>Asistence OSINT RADAR “Partneriteti Operacional Kundër Kontrabandës në Ballkanin Perëndimor dhe BE-në Lindore”, kap.01</t>
  </si>
  <si>
    <t>18AU203</t>
  </si>
  <si>
    <t>18AU112</t>
  </si>
  <si>
    <t xml:space="preserve">Asistencë Teknike për Forcimin e Menaxhimit të Kufijve dhe Migracionit në Shqipëri (Faza e Dytë) - EU4SAFE </t>
  </si>
  <si>
    <t>18AU902</t>
  </si>
  <si>
    <t>18AV006</t>
  </si>
  <si>
    <t>18AV004</t>
  </si>
  <si>
    <t>Pajisje të ndryshme për funksionimin normal të përditshëm të aktivitetit në ambjentet e punës në Gardën e Republikës</t>
  </si>
  <si>
    <t xml:space="preserve"> Armatime të blera</t>
  </si>
  <si>
    <t>18AS514</t>
  </si>
  <si>
    <t>Ndertimi i nje Sistemi Site disaster recovery dhe permiresimi i infrastruktures ICT te DPGJC</t>
  </si>
  <si>
    <t>Studim Projektim  per godinat e policise , Tepelene ; Pogradec etj.)</t>
  </si>
  <si>
    <t>Meter kateror te rikonstruktuar</t>
  </si>
  <si>
    <t>Pagese leje ndertimi per Ndertim e godines se Drejtorise se Kufi-Migracionit Tirane</t>
  </si>
  <si>
    <t>Numer Sistemi</t>
  </si>
  <si>
    <t>Numer sherbimesh dhe asistence</t>
  </si>
  <si>
    <t>Buxheti Vjetor 
Plan Fillestar 
Viti 2026</t>
  </si>
  <si>
    <t>Buxheti Vjetor 
Plan i Rishikuar 
Viti 2026</t>
  </si>
  <si>
    <t>1121</t>
  </si>
  <si>
    <t>165</t>
  </si>
  <si>
    <t>230000</t>
  </si>
  <si>
    <t>1263700</t>
  </si>
  <si>
    <t>2500</t>
  </si>
  <si>
    <t>75</t>
  </si>
  <si>
    <t>3005</t>
  </si>
  <si>
    <t>38</t>
  </si>
  <si>
    <t>68</t>
  </si>
  <si>
    <t>Ulje ne masen 20%</t>
  </si>
  <si>
    <t>18AT941</t>
  </si>
  <si>
    <t>2890</t>
  </si>
  <si>
    <t>39035</t>
  </si>
  <si>
    <t>2.5</t>
  </si>
  <si>
    <t>429</t>
  </si>
  <si>
    <t>424</t>
  </si>
  <si>
    <t>13000</t>
  </si>
  <si>
    <t>Ulje ne masen 1%</t>
  </si>
  <si>
    <t>154</t>
  </si>
  <si>
    <t>31</t>
  </si>
  <si>
    <t>1020</t>
  </si>
  <si>
    <t>Numer bashkeshortesh te trajtuara</t>
  </si>
  <si>
    <t>130</t>
  </si>
  <si>
    <t>153</t>
  </si>
  <si>
    <t>1888</t>
  </si>
  <si>
    <t>34</t>
  </si>
  <si>
    <t>92</t>
  </si>
  <si>
    <t>85%</t>
  </si>
  <si>
    <t>Blerje pajisje elektronike per IKMT</t>
  </si>
  <si>
    <t>Blerje paisje elektronike per IKMT</t>
  </si>
  <si>
    <t>Numer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</si>
</sst>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"/>
  </numFmts>
  <fonts count="89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b/>
      <sz val="11"/>
      <color rgb="FFC00000"/>
      <name val="Arial"/>
      <family val="2"/>
    </font>
    <font>
      <b/>
      <sz val="9"/>
      <color rgb="FFC00000"/>
      <name val="Arial"/>
      <family val="2"/>
    </font>
    <font>
      <b/>
      <sz val="9"/>
      <color rgb="FFC00000"/>
      <name val="SansSerif"/>
      <family val="2"/>
    </font>
    <font>
      <b/>
      <sz val="7"/>
      <color rgb="FFC00000"/>
      <name val="Arial"/>
      <family val="2"/>
    </font>
    <font>
      <b/>
      <sz val="8"/>
      <color rgb="FF080808"/>
      <name val="Arial"/>
      <family val="2"/>
    </font>
    <font>
      <sz val="8"/>
      <color rgb="FF080808"/>
      <name val="Arial"/>
      <family val="2"/>
    </font>
    <font>
      <sz val="9"/>
      <color rgb="FF080808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9"/>
      <color rgb="FF000000"/>
      <name val="Arial"/>
      <family val="2"/>
    </font>
    <font>
      <sz val="7"/>
      <color rgb="FF080808"/>
      <name val="Arial"/>
      <family val="2"/>
    </font>
    <font>
      <sz val="10"/>
      <name val="Arial"/>
      <family val="2"/>
    </font>
    <font>
      <sz val="9"/>
      <color rgb="FF050505"/>
      <name val="SansSerif"/>
      <family val="2"/>
    </font>
    <font>
      <b/>
      <sz val="11"/>
      <color rgb="FF000000"/>
      <name val="Arial"/>
      <family val="2"/>
    </font>
    <font>
      <b/>
      <sz val="9"/>
      <color rgb="FF050505"/>
      <name val="SansSerif"/>
      <family val="2"/>
    </font>
    <font>
      <b/>
      <sz val="9"/>
      <color rgb="FF050505"/>
      <name val="Calibri"/>
      <family val="2"/>
    </font>
    <font>
      <sz val="7"/>
      <color rgb="FF050505"/>
      <name val="Arial"/>
      <family val="2"/>
    </font>
    <font>
      <sz val="9"/>
      <color rgb="FF000000"/>
      <name val="Calibri"/>
      <family val="2"/>
    </font>
    <font>
      <b/>
      <sz val="10"/>
      <color rgb="FF080808"/>
      <name val="Times New Roman"/>
      <family val="1"/>
    </font>
    <font>
      <sz val="11"/>
      <color theme="1"/>
      <name val="Calibri"/>
      <family val="2"/>
      <scheme val="minor"/>
    </font>
    <font>
      <b/>
      <sz val="7"/>
      <color rgb="FF080808"/>
      <name val="Arial"/>
      <family val="2"/>
    </font>
    <font>
      <b/>
      <sz val="9"/>
      <color rgb="FF080808"/>
      <name val="Arial"/>
      <family val="2"/>
    </font>
    <font>
      <b/>
      <sz val="7"/>
      <color rgb="FF0070C0"/>
      <name val="Arial"/>
      <family val="2"/>
    </font>
    <font>
      <b/>
      <sz val="12"/>
      <color rgb="FF080808"/>
      <name val="Arial"/>
      <family val="2"/>
    </font>
    <font>
      <b/>
      <sz val="10"/>
      <color rgb="FF080808"/>
      <name val="Arial"/>
      <family val="2"/>
    </font>
    <font>
      <b/>
      <sz val="9"/>
      <color rgb="FF080808"/>
      <name val="Times New Roman"/>
      <family val="1"/>
    </font>
    <font>
      <sz val="8"/>
      <color rgb="FF000000"/>
      <name val="Calibri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7"/>
      <color rgb="FFFF0000"/>
      <name val="Arial"/>
      <family val="2"/>
    </font>
    <font>
      <sz val="7"/>
      <color theme="1"/>
      <name val="Times New Roman"/>
      <family val="1"/>
    </font>
    <font>
      <sz val="7"/>
      <name val="Times New Roman"/>
      <family val="1"/>
    </font>
    <font>
      <sz val="9"/>
      <color rgb="FF000000"/>
      <name val="Times New Roman"/>
      <family val="1"/>
    </font>
    <font>
      <sz val="7"/>
      <color theme="1"/>
      <name val="Arial"/>
      <family val="2"/>
    </font>
    <font>
      <b/>
      <sz val="9"/>
      <color rgb="FFFF0000"/>
      <name val="Arial"/>
      <family val="2"/>
    </font>
    <font>
      <sz val="8"/>
      <color rgb="FF000000"/>
      <name val="SansSerif"/>
      <family val="2"/>
    </font>
    <font>
      <b/>
      <sz val="8"/>
      <color rgb="FFC00000"/>
      <name val="Arial"/>
      <family val="2"/>
    </font>
    <font>
      <sz val="8"/>
      <color theme="1"/>
      <name val="Calibri"/>
      <family val="2"/>
      <scheme val="minor"/>
    </font>
    <font>
      <sz val="7"/>
      <color rgb="FF000000"/>
      <name val="Calibri"/>
      <family val="2"/>
    </font>
    <font>
      <b/>
      <sz val="9"/>
      <color rgb="FF000000"/>
      <name val="Calibri"/>
      <family val="2"/>
    </font>
    <font>
      <b/>
      <sz val="13"/>
      <color rgb="FFC00000"/>
      <name val="Calibri"/>
      <family val="2"/>
    </font>
    <font>
      <b/>
      <sz val="10"/>
      <color rgb="FFC00000"/>
      <name val="Calibri"/>
      <family val="2"/>
    </font>
    <font>
      <b/>
      <sz val="12"/>
      <color rgb="FF000000"/>
      <name val="Calibri"/>
      <family val="2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b/>
      <sz val="7"/>
      <color rgb="FF000000"/>
      <name val="Calibri"/>
      <family val="2"/>
    </font>
    <font>
      <i/>
      <sz val="7"/>
      <color rgb="FF000000"/>
      <name val="Arial"/>
      <family val="2"/>
    </font>
    <font>
      <sz val="7"/>
      <color rgb="FF080808"/>
      <name val="Calibri"/>
      <family val="2"/>
    </font>
    <font>
      <b/>
      <sz val="13"/>
      <color rgb="FF050505"/>
      <name val="Calibri"/>
      <family val="2"/>
    </font>
    <font>
      <b/>
      <sz val="13"/>
      <color rgb="FF080808"/>
      <name val="Calibri"/>
      <family val="2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i/>
      <sz val="7"/>
      <color rgb="FF000000"/>
      <name val="Calibri"/>
      <family val="2"/>
    </font>
    <font>
      <b/>
      <sz val="7"/>
      <color rgb="FF080808"/>
      <name val="Calibri"/>
      <family val="2"/>
    </font>
    <font>
      <b/>
      <sz val="10"/>
      <color rgb="FF080808"/>
      <name val="Calibri"/>
      <family val="2"/>
    </font>
    <font>
      <sz val="11"/>
      <color theme="1"/>
      <name val="Arial"/>
      <family val="2"/>
    </font>
    <font>
      <sz val="7"/>
      <color rgb="FF000000"/>
      <name val="Times New Roman"/>
      <family val="1"/>
    </font>
    <font>
      <sz val="7"/>
      <color indexed="8"/>
      <name val="Times New Roman"/>
      <family val="1"/>
    </font>
    <font>
      <b/>
      <sz val="9"/>
      <name val="SansSerif"/>
      <family val="2"/>
    </font>
    <font>
      <b/>
      <sz val="9"/>
      <color rgb="FF000000"/>
      <name val="Times New Roman"/>
      <family val="1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i/>
      <sz val="10"/>
      <color rgb="FF000000"/>
      <name val="Arial"/>
      <family val="2"/>
    </font>
    <font>
      <sz val="10"/>
      <color rgb="FF080808"/>
      <name val="Calibri"/>
      <family val="2"/>
    </font>
    <font>
      <b/>
      <sz val="10"/>
      <color rgb="FF050505"/>
      <name val="Calibri"/>
      <family val="2"/>
    </font>
    <font>
      <i/>
      <sz val="10"/>
      <color rgb="FF000000"/>
      <name val="Calibri"/>
      <family val="2"/>
    </font>
    <font>
      <b/>
      <sz val="7"/>
      <color rgb="FFC00000"/>
      <name val="Times New Roman"/>
      <family val="1"/>
    </font>
    <font>
      <b/>
      <sz val="7"/>
      <color rgb="FFFF0000"/>
      <name val="Times New Roman"/>
      <family val="1"/>
    </font>
    <font>
      <sz val="7"/>
      <color rgb="FF080808"/>
      <name val="Times New Roman"/>
      <family val="1"/>
    </font>
    <font>
      <b/>
      <sz val="7"/>
      <color rgb="FF000000"/>
      <name val="Times New Roman"/>
      <family val="1"/>
    </font>
    <font>
      <b/>
      <sz val="7"/>
      <color rgb="FF0070C0"/>
      <name val="Times New Roman"/>
      <family val="1"/>
    </font>
    <font>
      <sz val="10"/>
      <color rgb="FF000000"/>
      <name val="Times New Roman"/>
      <family val="1"/>
    </font>
    <font>
      <i/>
      <sz val="7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3"/>
      <color rgb="FF050505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3"/>
      <color rgb="FF080808"/>
      <name val="Times New Roman"/>
      <family val="1"/>
    </font>
    <font>
      <b/>
      <sz val="8"/>
      <color rgb="FF000000"/>
      <name val="Times New Roman"/>
      <family val="1"/>
    </font>
    <font>
      <b/>
      <sz val="11"/>
      <color rgb="FF000000"/>
      <name val="Times New Roman"/>
      <family val="1"/>
    </font>
    <font>
      <i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sz val="8"/>
      <color indexed="8"/>
      <name val="Times New Roman"/>
      <family val="1"/>
    </font>
    <font>
      <sz val="7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BF1DE"/>
      </patternFill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80">
    <border>
      <left/>
      <right/>
      <top/>
      <bottom/>
      <diagonal/>
    </border>
    <border>
      <left/>
      <right/>
      <top/>
      <bottom/>
      <diagonal/>
    </border>
    <border>
      <left style="double">
        <color rgb="FF050505"/>
      </left>
      <right/>
      <top style="double">
        <color rgb="FF050505"/>
      </top>
      <bottom style="thin">
        <color rgb="FF050505"/>
      </bottom>
      <diagonal/>
    </border>
    <border>
      <left/>
      <right/>
      <top style="double">
        <color rgb="FF050505"/>
      </top>
      <bottom style="thin">
        <color rgb="FF050505"/>
      </bottom>
      <diagonal/>
    </border>
    <border>
      <left/>
      <right style="double">
        <color rgb="FF050505"/>
      </right>
      <top style="double">
        <color rgb="FF050505"/>
      </top>
      <bottom style="thin">
        <color rgb="FF050505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double">
        <color rgb="FF050505"/>
      </left>
      <right style="hair">
        <color rgb="FF050505"/>
      </right>
      <top style="hair">
        <color rgb="FF050505"/>
      </top>
      <bottom style="thin">
        <color rgb="FF050505"/>
      </bottom>
      <diagonal/>
    </border>
    <border>
      <left style="hair">
        <color rgb="FF050505"/>
      </left>
      <right style="thin">
        <color rgb="FF050505"/>
      </right>
      <top style="hair">
        <color rgb="FF050505"/>
      </top>
      <bottom style="thin">
        <color rgb="FF050505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50505"/>
      </left>
      <right style="thin">
        <color rgb="FF000000"/>
      </right>
      <top style="thin">
        <color rgb="FF050505"/>
      </top>
      <bottom style="thin">
        <color rgb="FF050505"/>
      </bottom>
      <diagonal/>
    </border>
    <border>
      <left style="thin">
        <color rgb="FF000000"/>
      </left>
      <right style="thin">
        <color rgb="FF000000"/>
      </right>
      <top style="thin">
        <color rgb="FF050505"/>
      </top>
      <bottom style="thin">
        <color rgb="FF050505"/>
      </bottom>
      <diagonal/>
    </border>
    <border>
      <left style="thin">
        <color rgb="FF000000"/>
      </left>
      <right style="double">
        <color rgb="FF050505"/>
      </right>
      <top style="thin">
        <color rgb="FF050505"/>
      </top>
      <bottom style="thin">
        <color rgb="FF050505"/>
      </bottom>
      <diagonal/>
    </border>
    <border>
      <left style="double">
        <color rgb="FF050505"/>
      </left>
      <right style="thin">
        <color rgb="FF050505"/>
      </right>
      <top style="double">
        <color rgb="FF050505"/>
      </top>
      <bottom style="hair">
        <color rgb="FF050505"/>
      </bottom>
      <diagonal/>
    </border>
    <border>
      <left style="thin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50505"/>
      </left>
      <right style="thin">
        <color rgb="FF050505"/>
      </right>
      <top style="double">
        <color rgb="FF050505"/>
      </top>
      <bottom style="thin">
        <color rgb="FF050505"/>
      </bottom>
      <diagonal/>
    </border>
    <border>
      <left style="thin">
        <color rgb="FF050505"/>
      </left>
      <right style="thin">
        <color rgb="FF050505"/>
      </right>
      <top style="double">
        <color rgb="FF050505"/>
      </top>
      <bottom style="thin">
        <color rgb="FF050505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50505"/>
      </left>
      <right style="double">
        <color rgb="FF050505"/>
      </right>
      <top style="thin">
        <color rgb="FF050505"/>
      </top>
      <bottom style="thin">
        <color rgb="FF050505"/>
      </bottom>
      <diagonal/>
    </border>
    <border>
      <left style="double">
        <color rgb="FF050505"/>
      </left>
      <right/>
      <top style="thin">
        <color rgb="FF050505"/>
      </top>
      <bottom style="thin">
        <color rgb="FF050505"/>
      </bottom>
      <diagonal/>
    </border>
    <border>
      <left/>
      <right/>
      <top style="thin">
        <color rgb="FF050505"/>
      </top>
      <bottom style="thin">
        <color rgb="FF050505"/>
      </bottom>
      <diagonal/>
    </border>
    <border>
      <left/>
      <right style="double">
        <color rgb="FF050505"/>
      </right>
      <top style="thin">
        <color rgb="FF050505"/>
      </top>
      <bottom style="thin">
        <color rgb="FF050505"/>
      </bottom>
      <diagonal/>
    </border>
    <border>
      <left/>
      <right/>
      <top style="double">
        <color rgb="FF000000"/>
      </top>
      <bottom/>
      <diagonal/>
    </border>
    <border>
      <left style="double">
        <color rgb="FF050505"/>
      </left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50505"/>
      </left>
      <right style="double">
        <color rgb="FF050505"/>
      </right>
      <top style="thin">
        <color rgb="FF050505"/>
      </top>
      <bottom style="hair">
        <color rgb="FF050505"/>
      </bottom>
      <diagonal/>
    </border>
    <border>
      <left style="dotted">
        <color rgb="FF000000"/>
      </left>
      <right style="dotted">
        <color rgb="FF000000"/>
      </right>
      <top style="hair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dotted">
        <color rgb="FF000000"/>
      </left>
      <right style="double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hair">
        <color rgb="FF000000"/>
      </bottom>
      <diagonal/>
    </border>
    <border>
      <left style="double">
        <color rgb="FF050505"/>
      </left>
      <right style="thin">
        <color rgb="FF050505"/>
      </right>
      <top style="double">
        <color rgb="FF050505"/>
      </top>
      <bottom style="medium">
        <color rgb="FF050505"/>
      </bottom>
      <diagonal/>
    </border>
    <border>
      <left style="thin">
        <color rgb="FF050505"/>
      </left>
      <right style="thin">
        <color rgb="FF050505"/>
      </right>
      <top style="double">
        <color rgb="FF050505"/>
      </top>
      <bottom style="medium">
        <color rgb="FF050505"/>
      </bottom>
      <diagonal/>
    </border>
    <border>
      <left style="thin">
        <color rgb="FF050505"/>
      </left>
      <right style="double">
        <color rgb="FF050505"/>
      </right>
      <top style="double">
        <color rgb="FF050505"/>
      </top>
      <bottom style="medium">
        <color rgb="FF050505"/>
      </bottom>
      <diagonal/>
    </border>
    <border>
      <left style="thin">
        <color rgb="FF050505"/>
      </left>
      <right/>
      <top style="thin">
        <color rgb="FF050505"/>
      </top>
      <bottom style="thin">
        <color rgb="FF050505"/>
      </bottom>
      <diagonal/>
    </border>
    <border>
      <left/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50505"/>
      </left>
      <right/>
      <top style="thin">
        <color rgb="FF050505"/>
      </top>
      <bottom/>
      <diagonal/>
    </border>
    <border>
      <left/>
      <right style="thin">
        <color rgb="FF050505"/>
      </right>
      <top style="thin">
        <color rgb="FF050505"/>
      </top>
      <bottom/>
      <diagonal/>
    </border>
    <border>
      <left style="thin">
        <color rgb="FF050505"/>
      </left>
      <right/>
      <top/>
      <bottom/>
      <diagonal/>
    </border>
    <border>
      <left/>
      <right style="thin">
        <color rgb="FF050505"/>
      </right>
      <top/>
      <bottom/>
      <diagonal/>
    </border>
    <border>
      <left style="thin">
        <color rgb="FF050505"/>
      </left>
      <right/>
      <top/>
      <bottom style="thin">
        <color rgb="FF050505"/>
      </bottom>
      <diagonal/>
    </border>
    <border>
      <left/>
      <right style="thin">
        <color rgb="FF050505"/>
      </right>
      <top/>
      <bottom style="thin">
        <color rgb="FF050505"/>
      </bottom>
      <diagonal/>
    </border>
    <border>
      <left style="thin">
        <color indexed="64"/>
      </left>
      <right style="thin">
        <color rgb="FF050505"/>
      </right>
      <top style="thin">
        <color indexed="64"/>
      </top>
      <bottom style="thin">
        <color rgb="FF050505"/>
      </bottom>
      <diagonal/>
    </border>
    <border>
      <left style="thin">
        <color rgb="FF050505"/>
      </left>
      <right style="thin">
        <color rgb="FF050505"/>
      </right>
      <top style="thin">
        <color indexed="64"/>
      </top>
      <bottom style="thin">
        <color rgb="FF050505"/>
      </bottom>
      <diagonal/>
    </border>
    <border>
      <left style="thin">
        <color rgb="FF050505"/>
      </left>
      <right style="thin">
        <color indexed="64"/>
      </right>
      <top style="thin">
        <color indexed="64"/>
      </top>
      <bottom style="thin">
        <color rgb="FF050505"/>
      </bottom>
      <diagonal/>
    </border>
    <border>
      <left style="thin">
        <color indexed="64"/>
      </left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50505"/>
      </left>
      <right style="thin">
        <color indexed="64"/>
      </right>
      <top style="thin">
        <color rgb="FF050505"/>
      </top>
      <bottom style="thin">
        <color rgb="FF050505"/>
      </bottom>
      <diagonal/>
    </border>
    <border>
      <left style="thin">
        <color indexed="64"/>
      </left>
      <right style="thin">
        <color rgb="FF050505"/>
      </right>
      <top style="thin">
        <color rgb="FF050505"/>
      </top>
      <bottom style="thin">
        <color indexed="64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thin">
        <color indexed="64"/>
      </bottom>
      <diagonal/>
    </border>
    <border>
      <left style="thin">
        <color rgb="FF050505"/>
      </left>
      <right style="thin">
        <color indexed="64"/>
      </right>
      <top style="thin">
        <color rgb="FF050505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50505"/>
      </left>
      <right/>
      <top style="thin">
        <color indexed="64"/>
      </top>
      <bottom style="thin">
        <color rgb="FF050505"/>
      </bottom>
      <diagonal/>
    </border>
    <border>
      <left/>
      <right/>
      <top style="thin">
        <color indexed="64"/>
      </top>
      <bottom style="thin">
        <color rgb="FF050505"/>
      </bottom>
      <diagonal/>
    </border>
    <border>
      <left/>
      <right style="thin">
        <color indexed="64"/>
      </right>
      <top style="thin">
        <color indexed="64"/>
      </top>
      <bottom style="thin">
        <color rgb="FF050505"/>
      </bottom>
      <diagonal/>
    </border>
    <border>
      <left/>
      <right style="thin">
        <color indexed="64"/>
      </right>
      <top style="thin">
        <color rgb="FF050505"/>
      </top>
      <bottom style="thin">
        <color rgb="FF050505"/>
      </bottom>
      <diagonal/>
    </border>
    <border>
      <left style="thin">
        <color rgb="FF050505"/>
      </left>
      <right/>
      <top style="thin">
        <color rgb="FF050505"/>
      </top>
      <bottom style="thin">
        <color indexed="64"/>
      </bottom>
      <diagonal/>
    </border>
    <border>
      <left/>
      <right/>
      <top style="thin">
        <color rgb="FF050505"/>
      </top>
      <bottom style="thin">
        <color indexed="64"/>
      </bottom>
      <diagonal/>
    </border>
    <border>
      <left/>
      <right style="thin">
        <color indexed="64"/>
      </right>
      <top style="thin">
        <color rgb="FF050505"/>
      </top>
      <bottom style="thin">
        <color indexed="64"/>
      </bottom>
      <diagonal/>
    </border>
    <border>
      <left style="thin">
        <color rgb="FF050505"/>
      </left>
      <right/>
      <top style="thin">
        <color indexed="64"/>
      </top>
      <bottom/>
      <diagonal/>
    </border>
    <border>
      <left/>
      <right style="thin">
        <color rgb="FF050505"/>
      </right>
      <top style="thin">
        <color indexed="64"/>
      </top>
      <bottom/>
      <diagonal/>
    </border>
    <border>
      <left style="thin">
        <color rgb="FF050505"/>
      </left>
      <right/>
      <top/>
      <bottom style="thin">
        <color indexed="64"/>
      </bottom>
      <diagonal/>
    </border>
    <border>
      <left/>
      <right style="thin">
        <color rgb="FF050505"/>
      </right>
      <top/>
      <bottom style="thin">
        <color indexed="64"/>
      </bottom>
      <diagonal/>
    </border>
    <border>
      <left style="thin">
        <color indexed="64"/>
      </left>
      <right style="thin">
        <color rgb="FF050505"/>
      </right>
      <top style="thin">
        <color indexed="64"/>
      </top>
      <bottom/>
      <diagonal/>
    </border>
    <border>
      <left style="thin">
        <color indexed="64"/>
      </left>
      <right style="thin">
        <color rgb="FF050505"/>
      </right>
      <top/>
      <bottom/>
      <diagonal/>
    </border>
    <border>
      <left style="thin">
        <color indexed="64"/>
      </left>
      <right style="thin">
        <color rgb="FF050505"/>
      </right>
      <top/>
      <bottom style="thin">
        <color indexed="64"/>
      </bottom>
      <diagonal/>
    </border>
    <border>
      <left style="thin">
        <color rgb="FF050505"/>
      </left>
      <right/>
      <top style="double">
        <color rgb="FF050505"/>
      </top>
      <bottom style="medium">
        <color rgb="FF050505"/>
      </bottom>
      <diagonal/>
    </border>
    <border>
      <left/>
      <right/>
      <top style="double">
        <color rgb="FF050505"/>
      </top>
      <bottom style="thin">
        <color rgb="FF000000"/>
      </bottom>
      <diagonal/>
    </border>
    <border>
      <left style="thin">
        <color rgb="FF050505"/>
      </left>
      <right/>
      <top style="thin">
        <color rgb="FF050505"/>
      </top>
      <bottom style="thin">
        <color rgb="FF000000"/>
      </bottom>
      <diagonal/>
    </border>
    <border>
      <left style="thin">
        <color rgb="FF050505"/>
      </left>
      <right/>
      <top style="thin">
        <color rgb="FF000000"/>
      </top>
      <bottom style="thin">
        <color rgb="FF050505"/>
      </bottom>
      <diagonal/>
    </border>
    <border>
      <left style="thin">
        <color rgb="FF000000"/>
      </left>
      <right style="double">
        <color rgb="FF050505"/>
      </right>
      <top style="thin">
        <color rgb="FF000000"/>
      </top>
      <bottom style="double">
        <color rgb="FF050505"/>
      </bottom>
      <diagonal/>
    </border>
    <border>
      <left style="double">
        <color rgb="FF050505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50505"/>
      </left>
      <right/>
      <top style="thin">
        <color rgb="FF050505"/>
      </top>
      <bottom style="hair">
        <color rgb="FF000000"/>
      </bottom>
      <diagonal/>
    </border>
    <border>
      <left/>
      <right/>
      <top style="thin">
        <color rgb="FF050505"/>
      </top>
      <bottom style="hair">
        <color rgb="FF000000"/>
      </bottom>
      <diagonal/>
    </border>
    <border>
      <left/>
      <right style="double">
        <color rgb="FF050505"/>
      </right>
      <top style="thin">
        <color rgb="FF050505"/>
      </top>
      <bottom style="hair">
        <color rgb="FF000000"/>
      </bottom>
      <diagonal/>
    </border>
    <border>
      <left/>
      <right style="thin">
        <color rgb="FF050505"/>
      </right>
      <top style="thin">
        <color rgb="FF050505"/>
      </top>
      <bottom style="hair">
        <color rgb="FF000000"/>
      </bottom>
      <diagonal/>
    </border>
    <border>
      <left/>
      <right/>
      <top style="thin">
        <color rgb="FF050505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50505"/>
      </left>
      <right style="thin">
        <color rgb="FF000000"/>
      </right>
      <top style="thin">
        <color rgb="FF050505"/>
      </top>
      <bottom/>
      <diagonal/>
    </border>
    <border>
      <left style="double">
        <color rgb="FF050505"/>
      </left>
      <right style="thin">
        <color rgb="FF000000"/>
      </right>
      <top/>
      <bottom style="thin">
        <color rgb="FF000000"/>
      </bottom>
      <diagonal/>
    </border>
    <border>
      <left style="double">
        <color rgb="FF050505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50505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 style="double">
        <color rgb="FF05050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50505"/>
      </left>
      <right style="thin">
        <color rgb="FF050505"/>
      </right>
      <top/>
      <bottom style="thin">
        <color rgb="FF050505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rgb="FF000000"/>
      </bottom>
      <diagonal/>
    </border>
    <border>
      <left/>
      <right/>
      <top style="medium">
        <color indexed="64"/>
      </top>
      <bottom style="dotted">
        <color rgb="FF000000"/>
      </bottom>
      <diagonal/>
    </border>
    <border>
      <left/>
      <right style="medium">
        <color rgb="FF000000"/>
      </right>
      <top style="medium">
        <color indexed="64"/>
      </top>
      <bottom style="dotted">
        <color rgb="FF000000"/>
      </bottom>
      <diagonal/>
    </border>
    <border>
      <left/>
      <right style="medium">
        <color indexed="64"/>
      </right>
      <top style="medium">
        <color indexed="64"/>
      </top>
      <bottom style="dotted">
        <color rgb="FF000000"/>
      </bottom>
      <diagonal/>
    </border>
    <border>
      <left style="medium">
        <color indexed="64"/>
      </left>
      <right/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/>
      <right style="medium">
        <color indexed="64"/>
      </right>
      <top style="dotted">
        <color rgb="FF000000"/>
      </top>
      <bottom style="medium">
        <color rgb="FF000000"/>
      </bottom>
      <diagonal/>
    </border>
    <border>
      <left style="medium">
        <color indexed="64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medium">
        <color indexed="64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hair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hair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indexed="64"/>
      </right>
      <top style="dotted">
        <color rgb="FF000000"/>
      </top>
      <bottom style="dotted">
        <color rgb="FF000000"/>
      </bottom>
      <diagonal/>
    </border>
    <border>
      <left style="thin">
        <color rgb="FF080808"/>
      </left>
      <right style="medium">
        <color rgb="FF080808"/>
      </right>
      <top style="thin">
        <color rgb="FF080808"/>
      </top>
      <bottom style="thin">
        <color rgb="FF080808"/>
      </bottom>
      <diagonal/>
    </border>
    <border>
      <left style="thin">
        <color rgb="FF080808"/>
      </left>
      <right style="medium">
        <color indexed="64"/>
      </right>
      <top style="thin">
        <color rgb="FF080808"/>
      </top>
      <bottom style="thin">
        <color rgb="FF080808"/>
      </bottom>
      <diagonal/>
    </border>
    <border>
      <left style="medium">
        <color indexed="64"/>
      </left>
      <right style="dotted">
        <color rgb="FF000000"/>
      </right>
      <top style="dashed">
        <color rgb="FF000000"/>
      </top>
      <bottom style="dash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 style="dotted">
        <color rgb="FF000000"/>
      </right>
      <top style="dotted">
        <color rgb="FF000000"/>
      </top>
      <bottom style="medium">
        <color indexed="64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dotted">
        <color rgb="FF000000"/>
      </top>
      <bottom style="medium">
        <color indexed="64"/>
      </bottom>
      <diagonal/>
    </border>
    <border>
      <left/>
      <right style="thin">
        <color rgb="FF050505"/>
      </right>
      <top style="thin">
        <color indexed="64"/>
      </top>
      <bottom style="thin">
        <color rgb="FF050505"/>
      </bottom>
      <diagonal/>
    </border>
    <border>
      <left/>
      <right style="thin">
        <color rgb="FF050505"/>
      </right>
      <top style="thin">
        <color rgb="FF050505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ashed">
        <color rgb="FF000000"/>
      </top>
      <bottom style="dashed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50505"/>
      </left>
      <right style="thin">
        <color rgb="FF050505"/>
      </right>
      <top style="thin">
        <color rgb="FF050505"/>
      </top>
      <bottom/>
      <diagonal/>
    </border>
    <border>
      <left style="thin">
        <color rgb="FF050505"/>
      </left>
      <right style="thin">
        <color rgb="FF050505"/>
      </right>
      <top/>
      <bottom/>
      <diagonal/>
    </border>
    <border>
      <left/>
      <right/>
      <top/>
      <bottom style="thin">
        <color rgb="FF050505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0000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medium">
        <color indexed="64"/>
      </right>
      <top style="dotted">
        <color rgb="FF000000"/>
      </top>
      <bottom/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5050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</borders>
  <cellStyleXfs count="80">
    <xf numFmtId="0" fontId="0" fillId="0" borderId="0"/>
    <xf numFmtId="0" fontId="13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43" fontId="21" fillId="4" borderId="1" applyFont="0" applyFill="0" applyBorder="0" applyAlignment="0" applyProtection="0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0" fontId="21" fillId="4" borderId="1"/>
    <xf numFmtId="9" fontId="21" fillId="0" borderId="0" applyFont="0" applyFill="0" applyBorder="0" applyAlignment="0" applyProtection="0"/>
    <xf numFmtId="0" fontId="13" fillId="4" borderId="1"/>
    <xf numFmtId="0" fontId="13" fillId="4" borderId="1"/>
    <xf numFmtId="0" fontId="13" fillId="4" borderId="1"/>
    <xf numFmtId="43" fontId="13" fillId="4" borderId="1" applyFont="0" applyFill="0" applyBorder="0" applyAlignment="0" applyProtection="0"/>
    <xf numFmtId="0" fontId="13" fillId="4" borderId="1"/>
    <xf numFmtId="43" fontId="21" fillId="0" borderId="0" applyFont="0" applyFill="0" applyBorder="0" applyAlignment="0" applyProtection="0"/>
  </cellStyleXfs>
  <cellXfs count="1281">
    <xf numFmtId="0" fontId="0" fillId="0" borderId="0" xfId="0"/>
    <xf numFmtId="3" fontId="10" fillId="2" borderId="6" xfId="0" applyNumberFormat="1" applyFont="1" applyFill="1" applyBorder="1" applyAlignment="1" applyProtection="1">
      <alignment horizontal="right" vertical="center"/>
    </xf>
    <xf numFmtId="0" fontId="11" fillId="3" borderId="36" xfId="0" applyNumberFormat="1" applyFont="1" applyFill="1" applyBorder="1" applyAlignment="1" applyProtection="1">
      <alignment horizontal="right" vertical="center"/>
    </xf>
    <xf numFmtId="0" fontId="0" fillId="4" borderId="1" xfId="0" applyNumberFormat="1" applyFont="1" applyFill="1" applyBorder="1" applyAlignment="1" applyProtection="1">
      <alignment wrapText="1"/>
      <protection locked="0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0" fontId="5" fillId="3" borderId="10" xfId="0" applyNumberFormat="1" applyFont="1" applyFill="1" applyBorder="1" applyAlignment="1" applyProtection="1">
      <alignment horizontal="center" vertical="center" wrapText="1"/>
    </xf>
    <xf numFmtId="0" fontId="5" fillId="3" borderId="11" xfId="0" applyNumberFormat="1" applyFont="1" applyFill="1" applyBorder="1" applyAlignment="1" applyProtection="1">
      <alignment horizontal="center" vertical="center" wrapText="1"/>
    </xf>
    <xf numFmtId="0" fontId="5" fillId="3" borderId="12" xfId="0" applyNumberFormat="1" applyFont="1" applyFill="1" applyBorder="1" applyAlignment="1" applyProtection="1">
      <alignment horizontal="center" vertical="center" wrapText="1"/>
    </xf>
    <xf numFmtId="0" fontId="5" fillId="3" borderId="13" xfId="0" applyNumberFormat="1" applyFont="1" applyFill="1" applyBorder="1" applyAlignment="1" applyProtection="1">
      <alignment horizontal="center" vertical="center" wrapText="1"/>
    </xf>
    <xf numFmtId="0" fontId="5" fillId="3" borderId="14" xfId="0" applyNumberFormat="1" applyFont="1" applyFill="1" applyBorder="1" applyAlignment="1" applyProtection="1">
      <alignment horizontal="center" vertical="center"/>
    </xf>
    <xf numFmtId="0" fontId="5" fillId="3" borderId="15" xfId="0" applyNumberFormat="1" applyFont="1" applyFill="1" applyBorder="1" applyAlignment="1" applyProtection="1">
      <alignment horizontal="center" vertical="center"/>
    </xf>
    <xf numFmtId="0" fontId="6" fillId="4" borderId="17" xfId="0" applyNumberFormat="1" applyFont="1" applyFill="1" applyBorder="1" applyAlignment="1" applyProtection="1">
      <alignment horizontal="center" vertical="center"/>
    </xf>
    <xf numFmtId="0" fontId="6" fillId="4" borderId="18" xfId="0" applyNumberFormat="1" applyFont="1" applyFill="1" applyBorder="1" applyAlignment="1" applyProtection="1">
      <alignment horizontal="center" vertical="center"/>
    </xf>
    <xf numFmtId="0" fontId="6" fillId="4" borderId="19" xfId="0" applyNumberFormat="1" applyFont="1" applyFill="1" applyBorder="1" applyAlignment="1" applyProtection="1">
      <alignment horizontal="center" vertical="center"/>
    </xf>
    <xf numFmtId="0" fontId="6" fillId="4" borderId="20" xfId="0" applyNumberFormat="1" applyFont="1" applyFill="1" applyBorder="1" applyAlignment="1" applyProtection="1">
      <alignment horizontal="center" vertical="center"/>
    </xf>
    <xf numFmtId="0" fontId="8" fillId="4" borderId="22" xfId="0" applyNumberFormat="1" applyFont="1" applyFill="1" applyBorder="1" applyAlignment="1" applyProtection="1">
      <alignment horizontal="center" vertical="center"/>
    </xf>
    <xf numFmtId="0" fontId="6" fillId="4" borderId="23" xfId="0" applyNumberFormat="1" applyFont="1" applyFill="1" applyBorder="1" applyAlignment="1" applyProtection="1">
      <alignment horizontal="center" vertical="center"/>
    </xf>
    <xf numFmtId="4" fontId="9" fillId="2" borderId="33" xfId="0" applyNumberFormat="1" applyFont="1" applyFill="1" applyBorder="1" applyAlignment="1" applyProtection="1">
      <alignment horizontal="right" vertical="center"/>
    </xf>
    <xf numFmtId="3" fontId="9" fillId="2" borderId="33" xfId="0" applyNumberFormat="1" applyFont="1" applyFill="1" applyBorder="1" applyAlignment="1" applyProtection="1">
      <alignment horizontal="right" vertical="center"/>
    </xf>
    <xf numFmtId="3" fontId="9" fillId="2" borderId="6" xfId="0" applyNumberFormat="1" applyFont="1" applyFill="1" applyBorder="1" applyAlignment="1" applyProtection="1">
      <alignment horizontal="right" vertical="center"/>
    </xf>
    <xf numFmtId="4" fontId="10" fillId="2" borderId="33" xfId="0" applyNumberFormat="1" applyFont="1" applyFill="1" applyBorder="1" applyAlignment="1" applyProtection="1">
      <alignment horizontal="right" vertical="center"/>
    </xf>
    <xf numFmtId="3" fontId="10" fillId="2" borderId="33" xfId="0" applyNumberFormat="1" applyFont="1" applyFill="1" applyBorder="1" applyAlignment="1" applyProtection="1">
      <alignment horizontal="right" vertical="center"/>
    </xf>
    <xf numFmtId="0" fontId="6" fillId="4" borderId="28" xfId="0" applyNumberFormat="1" applyFont="1" applyFill="1" applyBorder="1" applyAlignment="1" applyProtection="1">
      <alignment horizontal="center" vertical="center"/>
    </xf>
    <xf numFmtId="0" fontId="6" fillId="4" borderId="29" xfId="0" applyNumberFormat="1" applyFont="1" applyFill="1" applyBorder="1" applyAlignment="1" applyProtection="1">
      <alignment horizontal="center" vertical="center"/>
    </xf>
    <xf numFmtId="0" fontId="6" fillId="4" borderId="30" xfId="0" applyNumberFormat="1" applyFont="1" applyFill="1" applyBorder="1" applyAlignment="1" applyProtection="1">
      <alignment horizontal="center" vertical="center"/>
    </xf>
    <xf numFmtId="0" fontId="6" fillId="4" borderId="31" xfId="0" applyNumberFormat="1" applyFont="1" applyFill="1" applyBorder="1" applyAlignment="1" applyProtection="1">
      <alignment horizontal="center" vertical="center"/>
    </xf>
    <xf numFmtId="0" fontId="9" fillId="2" borderId="33" xfId="0" applyNumberFormat="1" applyFont="1" applyFill="1" applyBorder="1" applyAlignment="1" applyProtection="1">
      <alignment horizontal="left" vertical="center" wrapText="1"/>
    </xf>
    <xf numFmtId="0" fontId="10" fillId="2" borderId="33" xfId="0" applyNumberFormat="1" applyFont="1" applyFill="1" applyBorder="1" applyAlignment="1" applyProtection="1">
      <alignment horizontal="left" vertical="center" wrapText="1"/>
    </xf>
    <xf numFmtId="0" fontId="9" fillId="2" borderId="25" xfId="0" applyNumberFormat="1" applyFont="1" applyFill="1" applyBorder="1" applyAlignment="1" applyProtection="1">
      <alignment horizontal="left" vertical="center" wrapText="1"/>
    </xf>
    <xf numFmtId="3" fontId="9" fillId="2" borderId="25" xfId="0" applyNumberFormat="1" applyFont="1" applyFill="1" applyBorder="1" applyAlignment="1" applyProtection="1">
      <alignment horizontal="right" vertical="center"/>
    </xf>
    <xf numFmtId="3" fontId="9" fillId="2" borderId="26" xfId="0" applyNumberFormat="1" applyFont="1" applyFill="1" applyBorder="1" applyAlignment="1" applyProtection="1">
      <alignment horizontal="right" vertical="center"/>
    </xf>
    <xf numFmtId="0" fontId="10" fillId="2" borderId="25" xfId="0" applyNumberFormat="1" applyFont="1" applyFill="1" applyBorder="1" applyAlignment="1" applyProtection="1">
      <alignment horizontal="left" vertical="center" wrapText="1"/>
    </xf>
    <xf numFmtId="3" fontId="10" fillId="2" borderId="25" xfId="0" applyNumberFormat="1" applyFont="1" applyFill="1" applyBorder="1" applyAlignment="1" applyProtection="1">
      <alignment horizontal="right" vertical="center"/>
    </xf>
    <xf numFmtId="3" fontId="10" fillId="2" borderId="26" xfId="0" applyNumberFormat="1" applyFont="1" applyFill="1" applyBorder="1" applyAlignment="1" applyProtection="1">
      <alignment horizontal="right" vertical="center"/>
    </xf>
    <xf numFmtId="0" fontId="3" fillId="3" borderId="35" xfId="0" applyNumberFormat="1" applyFont="1" applyFill="1" applyBorder="1" applyAlignment="1" applyProtection="1">
      <alignment horizontal="center" vertical="center"/>
    </xf>
    <xf numFmtId="0" fontId="3" fillId="3" borderId="35" xfId="0" applyNumberFormat="1" applyFont="1" applyFill="1" applyBorder="1" applyAlignment="1" applyProtection="1">
      <alignment horizontal="right" vertical="center"/>
    </xf>
    <xf numFmtId="0" fontId="11" fillId="3" borderId="35" xfId="0" applyNumberFormat="1" applyFont="1" applyFill="1" applyBorder="1" applyAlignment="1" applyProtection="1">
      <alignment horizontal="right" vertical="center"/>
    </xf>
    <xf numFmtId="0" fontId="12" fillId="4" borderId="8" xfId="0" applyNumberFormat="1" applyFont="1" applyFill="1" applyBorder="1" applyAlignment="1" applyProtection="1">
      <alignment horizontal="left" vertical="center"/>
    </xf>
    <xf numFmtId="0" fontId="1" fillId="4" borderId="1" xfId="0" applyNumberFormat="1" applyFont="1" applyFill="1" applyBorder="1" applyAlignment="1" applyProtection="1">
      <alignment horizontal="left" vertical="top"/>
    </xf>
    <xf numFmtId="0" fontId="12" fillId="4" borderId="8" xfId="0" applyNumberFormat="1" applyFont="1" applyFill="1" applyBorder="1" applyAlignment="1" applyProtection="1">
      <alignment horizontal="left"/>
    </xf>
    <xf numFmtId="3" fontId="19" fillId="4" borderId="1" xfId="0" applyNumberFormat="1" applyFont="1" applyFill="1" applyBorder="1" applyAlignment="1" applyProtection="1">
      <alignment horizontal="right" vertical="center"/>
    </xf>
    <xf numFmtId="0" fontId="12" fillId="4" borderId="55" xfId="0" applyNumberFormat="1" applyFont="1" applyFill="1" applyBorder="1" applyAlignment="1" applyProtection="1">
      <alignment horizontal="left" vertical="center"/>
    </xf>
    <xf numFmtId="0" fontId="12" fillId="4" borderId="8" xfId="0" applyNumberFormat="1" applyFont="1" applyFill="1" applyBorder="1" applyAlignment="1" applyProtection="1">
      <alignment horizontal="left" vertical="center"/>
    </xf>
    <xf numFmtId="0" fontId="1" fillId="4" borderId="1" xfId="0" applyNumberFormat="1" applyFont="1" applyFill="1" applyBorder="1" applyAlignment="1" applyProtection="1">
      <alignment horizontal="left" vertical="top"/>
    </xf>
    <xf numFmtId="0" fontId="12" fillId="4" borderId="69" xfId="0" applyNumberFormat="1" applyFont="1" applyFill="1" applyBorder="1" applyAlignment="1" applyProtection="1">
      <alignment horizontal="left" vertical="center"/>
    </xf>
    <xf numFmtId="0" fontId="12" fillId="4" borderId="74" xfId="0" applyNumberFormat="1" applyFont="1" applyFill="1" applyBorder="1" applyAlignment="1" applyProtection="1">
      <alignment horizontal="left" vertical="center"/>
    </xf>
    <xf numFmtId="0" fontId="0" fillId="4" borderId="1" xfId="7" applyNumberFormat="1" applyFont="1" applyFill="1" applyBorder="1" applyAlignment="1" applyProtection="1">
      <alignment wrapText="1"/>
      <protection locked="0"/>
    </xf>
    <xf numFmtId="0" fontId="14" fillId="4" borderId="1" xfId="7" applyNumberFormat="1" applyFont="1" applyFill="1" applyBorder="1" applyAlignment="1" applyProtection="1">
      <alignment horizontal="left" vertical="top"/>
    </xf>
    <xf numFmtId="0" fontId="0" fillId="4" borderId="1" xfId="8" applyNumberFormat="1" applyFont="1" applyFill="1" applyBorder="1" applyAlignment="1" applyProtection="1">
      <alignment wrapText="1"/>
      <protection locked="0"/>
    </xf>
    <xf numFmtId="0" fontId="14" fillId="4" borderId="1" xfId="8" applyNumberFormat="1" applyFont="1" applyFill="1" applyBorder="1" applyAlignment="1" applyProtection="1">
      <alignment horizontal="left" vertical="top"/>
    </xf>
    <xf numFmtId="0" fontId="0" fillId="4" borderId="1" xfId="9" applyNumberFormat="1" applyFont="1" applyFill="1" applyBorder="1" applyAlignment="1" applyProtection="1">
      <alignment wrapText="1"/>
      <protection locked="0"/>
    </xf>
    <xf numFmtId="0" fontId="1" fillId="4" borderId="1" xfId="9" applyNumberFormat="1" applyFont="1" applyFill="1" applyBorder="1" applyAlignment="1" applyProtection="1">
      <alignment horizontal="left" vertical="top"/>
    </xf>
    <xf numFmtId="0" fontId="0" fillId="4" borderId="1" xfId="10" applyNumberFormat="1" applyFont="1" applyFill="1" applyBorder="1" applyAlignment="1" applyProtection="1">
      <alignment wrapText="1"/>
      <protection locked="0"/>
    </xf>
    <xf numFmtId="0" fontId="1" fillId="4" borderId="1" xfId="10" applyNumberFormat="1" applyFont="1" applyFill="1" applyBorder="1" applyAlignment="1" applyProtection="1">
      <alignment horizontal="left" vertical="top"/>
    </xf>
    <xf numFmtId="0" fontId="0" fillId="4" borderId="1" xfId="11" applyNumberFormat="1" applyFont="1" applyFill="1" applyBorder="1" applyAlignment="1" applyProtection="1">
      <alignment wrapText="1"/>
      <protection locked="0"/>
    </xf>
    <xf numFmtId="0" fontId="1" fillId="4" borderId="1" xfId="11" applyNumberFormat="1" applyFont="1" applyFill="1" applyBorder="1" applyAlignment="1" applyProtection="1">
      <alignment horizontal="left" vertical="top"/>
    </xf>
    <xf numFmtId="0" fontId="0" fillId="4" borderId="1" xfId="12" applyNumberFormat="1" applyFont="1" applyFill="1" applyBorder="1" applyAlignment="1" applyProtection="1">
      <alignment wrapText="1"/>
      <protection locked="0"/>
    </xf>
    <xf numFmtId="0" fontId="1" fillId="4" borderId="1" xfId="12" applyNumberFormat="1" applyFont="1" applyFill="1" applyBorder="1" applyAlignment="1" applyProtection="1">
      <alignment horizontal="left" vertical="top"/>
    </xf>
    <xf numFmtId="0" fontId="12" fillId="4" borderId="69" xfId="0" applyNumberFormat="1" applyFont="1" applyFill="1" applyBorder="1" applyAlignment="1" applyProtection="1">
      <alignment horizontal="left"/>
    </xf>
    <xf numFmtId="0" fontId="0" fillId="4" borderId="1" xfId="13" applyNumberFormat="1" applyFont="1" applyFill="1" applyBorder="1" applyAlignment="1" applyProtection="1">
      <alignment wrapText="1"/>
      <protection locked="0"/>
    </xf>
    <xf numFmtId="0" fontId="1" fillId="4" borderId="1" xfId="13" applyNumberFormat="1" applyFont="1" applyFill="1" applyBorder="1" applyAlignment="1" applyProtection="1">
      <alignment horizontal="left" vertical="top"/>
    </xf>
    <xf numFmtId="0" fontId="0" fillId="4" borderId="1" xfId="14" applyNumberFormat="1" applyFont="1" applyFill="1" applyBorder="1" applyAlignment="1" applyProtection="1">
      <alignment wrapText="1"/>
      <protection locked="0"/>
    </xf>
    <xf numFmtId="0" fontId="14" fillId="4" borderId="1" xfId="14" applyNumberFormat="1" applyFont="1" applyFill="1" applyBorder="1" applyAlignment="1" applyProtection="1">
      <alignment horizontal="left" vertical="top"/>
    </xf>
    <xf numFmtId="0" fontId="12" fillId="4" borderId="8" xfId="14" applyNumberFormat="1" applyFont="1" applyFill="1" applyBorder="1" applyAlignment="1" applyProtection="1">
      <alignment horizontal="left" vertical="center"/>
    </xf>
    <xf numFmtId="0" fontId="0" fillId="4" borderId="1" xfId="15" applyNumberFormat="1" applyFont="1" applyFill="1" applyBorder="1" applyAlignment="1" applyProtection="1">
      <alignment wrapText="1"/>
      <protection locked="0"/>
    </xf>
    <xf numFmtId="0" fontId="14" fillId="4" borderId="1" xfId="15" applyNumberFormat="1" applyFont="1" applyFill="1" applyBorder="1" applyAlignment="1" applyProtection="1">
      <alignment horizontal="left" vertical="top"/>
    </xf>
    <xf numFmtId="0" fontId="12" fillId="4" borderId="8" xfId="15" applyNumberFormat="1" applyFont="1" applyFill="1" applyBorder="1" applyAlignment="1" applyProtection="1">
      <alignment horizontal="left" vertical="center"/>
    </xf>
    <xf numFmtId="0" fontId="0" fillId="4" borderId="1" xfId="16" applyNumberFormat="1" applyFont="1" applyFill="1" applyBorder="1" applyAlignment="1" applyProtection="1">
      <alignment wrapText="1"/>
      <protection locked="0"/>
    </xf>
    <xf numFmtId="0" fontId="14" fillId="4" borderId="1" xfId="16" applyNumberFormat="1" applyFont="1" applyFill="1" applyBorder="1" applyAlignment="1" applyProtection="1">
      <alignment horizontal="left" vertical="top"/>
    </xf>
    <xf numFmtId="0" fontId="12" fillId="4" borderId="8" xfId="16" applyNumberFormat="1" applyFont="1" applyFill="1" applyBorder="1" applyAlignment="1" applyProtection="1">
      <alignment horizontal="left" vertical="center"/>
    </xf>
    <xf numFmtId="0" fontId="0" fillId="4" borderId="1" xfId="17" applyNumberFormat="1" applyFont="1" applyFill="1" applyBorder="1" applyAlignment="1" applyProtection="1">
      <alignment wrapText="1"/>
      <protection locked="0"/>
    </xf>
    <xf numFmtId="0" fontId="14" fillId="4" borderId="1" xfId="17" applyNumberFormat="1" applyFont="1" applyFill="1" applyBorder="1" applyAlignment="1" applyProtection="1">
      <alignment horizontal="left" vertical="top"/>
    </xf>
    <xf numFmtId="0" fontId="12" fillId="4" borderId="8" xfId="17" applyNumberFormat="1" applyFont="1" applyFill="1" applyBorder="1" applyAlignment="1" applyProtection="1">
      <alignment horizontal="left" vertical="center"/>
    </xf>
    <xf numFmtId="0" fontId="0" fillId="4" borderId="1" xfId="18" applyNumberFormat="1" applyFont="1" applyFill="1" applyBorder="1" applyAlignment="1" applyProtection="1">
      <alignment wrapText="1"/>
      <protection locked="0"/>
    </xf>
    <xf numFmtId="0" fontId="14" fillId="4" borderId="1" xfId="18" applyNumberFormat="1" applyFont="1" applyFill="1" applyBorder="1" applyAlignment="1" applyProtection="1">
      <alignment horizontal="left" vertical="top"/>
    </xf>
    <xf numFmtId="0" fontId="12" fillId="4" borderId="8" xfId="18" applyNumberFormat="1" applyFont="1" applyFill="1" applyBorder="1" applyAlignment="1" applyProtection="1">
      <alignment horizontal="left" vertical="center"/>
    </xf>
    <xf numFmtId="0" fontId="0" fillId="4" borderId="1" xfId="19" applyNumberFormat="1" applyFont="1" applyFill="1" applyBorder="1" applyAlignment="1" applyProtection="1">
      <alignment wrapText="1"/>
      <protection locked="0"/>
    </xf>
    <xf numFmtId="0" fontId="1" fillId="4" borderId="1" xfId="19" applyNumberFormat="1" applyFont="1" applyFill="1" applyBorder="1" applyAlignment="1" applyProtection="1">
      <alignment horizontal="left" vertical="top"/>
    </xf>
    <xf numFmtId="0" fontId="0" fillId="4" borderId="1" xfId="20" applyNumberFormat="1" applyFont="1" applyFill="1" applyBorder="1" applyAlignment="1" applyProtection="1">
      <alignment wrapText="1"/>
      <protection locked="0"/>
    </xf>
    <xf numFmtId="0" fontId="1" fillId="4" borderId="1" xfId="20" applyNumberFormat="1" applyFont="1" applyFill="1" applyBorder="1" applyAlignment="1" applyProtection="1">
      <alignment horizontal="left" vertical="top"/>
    </xf>
    <xf numFmtId="0" fontId="0" fillId="4" borderId="1" xfId="21" applyNumberFormat="1" applyFont="1" applyFill="1" applyBorder="1" applyAlignment="1" applyProtection="1">
      <alignment wrapText="1"/>
      <protection locked="0"/>
    </xf>
    <xf numFmtId="0" fontId="1" fillId="4" borderId="1" xfId="21" applyNumberFormat="1" applyFont="1" applyFill="1" applyBorder="1" applyAlignment="1" applyProtection="1">
      <alignment horizontal="left" vertical="top"/>
    </xf>
    <xf numFmtId="0" fontId="12" fillId="4" borderId="8" xfId="21" applyNumberFormat="1" applyFont="1" applyFill="1" applyBorder="1" applyAlignment="1" applyProtection="1">
      <alignment horizontal="left" vertical="center"/>
    </xf>
    <xf numFmtId="0" fontId="0" fillId="4" borderId="1" xfId="22" applyNumberFormat="1" applyFont="1" applyFill="1" applyBorder="1" applyAlignment="1" applyProtection="1">
      <alignment wrapText="1"/>
      <protection locked="0"/>
    </xf>
    <xf numFmtId="0" fontId="1" fillId="4" borderId="1" xfId="22" applyNumberFormat="1" applyFont="1" applyFill="1" applyBorder="1" applyAlignment="1" applyProtection="1">
      <alignment horizontal="left" vertical="top"/>
    </xf>
    <xf numFmtId="0" fontId="0" fillId="4" borderId="1" xfId="23" applyNumberFormat="1" applyFont="1" applyFill="1" applyBorder="1" applyAlignment="1" applyProtection="1">
      <alignment wrapText="1"/>
      <protection locked="0"/>
    </xf>
    <xf numFmtId="0" fontId="1" fillId="4" borderId="1" xfId="23" applyNumberFormat="1" applyFont="1" applyFill="1" applyBorder="1" applyAlignment="1" applyProtection="1">
      <alignment horizontal="left" vertical="top"/>
    </xf>
    <xf numFmtId="0" fontId="12" fillId="4" borderId="8" xfId="23" applyNumberFormat="1" applyFont="1" applyFill="1" applyBorder="1" applyAlignment="1" applyProtection="1">
      <alignment horizontal="left" vertical="center"/>
    </xf>
    <xf numFmtId="0" fontId="1" fillId="4" borderId="1" xfId="7" applyNumberFormat="1" applyFont="1" applyFill="1" applyBorder="1" applyAlignment="1" applyProtection="1">
      <alignment horizontal="left" vertical="top"/>
    </xf>
    <xf numFmtId="0" fontId="5" fillId="3" borderId="7" xfId="0" applyNumberFormat="1" applyFont="1" applyFill="1" applyBorder="1" applyAlignment="1" applyProtection="1">
      <alignment horizontal="center" vertical="center"/>
    </xf>
    <xf numFmtId="0" fontId="5" fillId="3" borderId="7" xfId="0" applyNumberFormat="1" applyFont="1" applyFill="1" applyBorder="1" applyAlignment="1" applyProtection="1">
      <alignment horizontal="center" vertical="center" wrapText="1"/>
    </xf>
    <xf numFmtId="0" fontId="8" fillId="4" borderId="21" xfId="0" applyNumberFormat="1" applyFont="1" applyFill="1" applyBorder="1" applyAlignment="1" applyProtection="1">
      <alignment horizontal="center" vertical="center"/>
    </xf>
    <xf numFmtId="0" fontId="9" fillId="2" borderId="32" xfId="0" applyNumberFormat="1" applyFont="1" applyFill="1" applyBorder="1" applyAlignment="1" applyProtection="1">
      <alignment horizontal="center" vertical="center"/>
    </xf>
    <xf numFmtId="0" fontId="1" fillId="4" borderId="1" xfId="8" applyNumberFormat="1" applyFont="1" applyFill="1" applyBorder="1" applyAlignment="1" applyProtection="1">
      <alignment horizontal="left" vertical="top"/>
    </xf>
    <xf numFmtId="0" fontId="1" fillId="4" borderId="1" xfId="12" applyNumberFormat="1" applyFont="1" applyFill="1" applyBorder="1" applyAlignment="1" applyProtection="1">
      <alignment horizontal="left" vertical="top"/>
    </xf>
    <xf numFmtId="0" fontId="1" fillId="4" borderId="1" xfId="0" applyNumberFormat="1" applyFont="1" applyFill="1" applyBorder="1" applyAlignment="1" applyProtection="1">
      <alignment horizontal="left" vertical="top"/>
    </xf>
    <xf numFmtId="0" fontId="12" fillId="4" borderId="8" xfId="0" applyNumberFormat="1" applyFont="1" applyFill="1" applyBorder="1" applyAlignment="1" applyProtection="1">
      <alignment horizontal="left" vertical="center"/>
    </xf>
    <xf numFmtId="0" fontId="1" fillId="4" borderId="1" xfId="8" applyNumberFormat="1" applyFont="1" applyFill="1" applyBorder="1" applyAlignment="1" applyProtection="1">
      <alignment horizontal="left" vertical="top"/>
    </xf>
    <xf numFmtId="0" fontId="1" fillId="4" borderId="1" xfId="16" applyNumberFormat="1" applyFont="1" applyFill="1" applyBorder="1" applyAlignment="1" applyProtection="1">
      <alignment horizontal="left" vertical="top"/>
    </xf>
    <xf numFmtId="0" fontId="17" fillId="4" borderId="8" xfId="0" applyNumberFormat="1" applyFont="1" applyFill="1" applyBorder="1" applyAlignment="1" applyProtection="1">
      <alignment horizontal="center" vertical="center"/>
    </xf>
    <xf numFmtId="0" fontId="17" fillId="4" borderId="40" xfId="0" applyNumberFormat="1" applyFont="1" applyFill="1" applyBorder="1" applyAlignment="1" applyProtection="1">
      <alignment horizontal="center" vertical="center"/>
    </xf>
    <xf numFmtId="0" fontId="17" fillId="4" borderId="8" xfId="0" applyNumberFormat="1" applyFont="1" applyFill="1" applyBorder="1" applyAlignment="1" applyProtection="1">
      <alignment horizontal="center" vertical="center" wrapText="1"/>
    </xf>
    <xf numFmtId="0" fontId="18" fillId="4" borderId="8" xfId="0" applyNumberFormat="1" applyFont="1" applyFill="1" applyBorder="1" applyAlignment="1" applyProtection="1">
      <alignment horizontal="center" vertical="center" wrapText="1"/>
    </xf>
    <xf numFmtId="0" fontId="17" fillId="4" borderId="40" xfId="0" applyNumberFormat="1" applyFont="1" applyFill="1" applyBorder="1" applyAlignment="1" applyProtection="1">
      <alignment horizontal="center" vertical="center" wrapText="1"/>
    </xf>
    <xf numFmtId="0" fontId="19" fillId="4" borderId="32" xfId="0" applyNumberFormat="1" applyFont="1" applyFill="1" applyBorder="1" applyAlignment="1" applyProtection="1">
      <alignment horizontal="center" vertical="center"/>
    </xf>
    <xf numFmtId="0" fontId="19" fillId="4" borderId="33" xfId="0" applyNumberFormat="1" applyFont="1" applyFill="1" applyBorder="1" applyAlignment="1" applyProtection="1">
      <alignment horizontal="center" vertical="center"/>
    </xf>
    <xf numFmtId="0" fontId="19" fillId="4" borderId="33" xfId="0" applyNumberFormat="1" applyFont="1" applyFill="1" applyBorder="1" applyAlignment="1" applyProtection="1">
      <alignment horizontal="left" vertical="center" wrapText="1"/>
    </xf>
    <xf numFmtId="0" fontId="19" fillId="4" borderId="33" xfId="0" applyNumberFormat="1" applyFont="1" applyFill="1" applyBorder="1" applyAlignment="1" applyProtection="1">
      <alignment horizontal="left" vertical="center"/>
    </xf>
    <xf numFmtId="3" fontId="19" fillId="4" borderId="33" xfId="0" applyNumberFormat="1" applyFont="1" applyFill="1" applyBorder="1" applyAlignment="1" applyProtection="1">
      <alignment horizontal="right" vertical="center"/>
    </xf>
    <xf numFmtId="3" fontId="19" fillId="4" borderId="6" xfId="0" applyNumberFormat="1" applyFont="1" applyFill="1" applyBorder="1" applyAlignment="1" applyProtection="1">
      <alignment horizontal="right" vertical="center"/>
    </xf>
    <xf numFmtId="0" fontId="17" fillId="4" borderId="52" xfId="0" applyNumberFormat="1" applyFont="1" applyFill="1" applyBorder="1" applyAlignment="1" applyProtection="1">
      <alignment horizontal="center" vertical="center" wrapText="1"/>
    </xf>
    <xf numFmtId="0" fontId="17" fillId="4" borderId="53" xfId="0" applyNumberFormat="1" applyFont="1" applyFill="1" applyBorder="1" applyAlignment="1" applyProtection="1">
      <alignment horizontal="center" vertical="center" wrapText="1"/>
    </xf>
    <xf numFmtId="0" fontId="17" fillId="4" borderId="53" xfId="0" applyNumberFormat="1" applyFont="1" applyFill="1" applyBorder="1" applyAlignment="1" applyProtection="1">
      <alignment horizontal="center" vertical="center"/>
    </xf>
    <xf numFmtId="0" fontId="17" fillId="4" borderId="54" xfId="0" applyNumberFormat="1" applyFont="1" applyFill="1" applyBorder="1" applyAlignment="1" applyProtection="1">
      <alignment horizontal="center" vertical="center"/>
    </xf>
    <xf numFmtId="0" fontId="17" fillId="4" borderId="95" xfId="0" applyNumberFormat="1" applyFont="1" applyFill="1" applyBorder="1" applyAlignment="1" applyProtection="1">
      <alignment horizontal="center" vertical="center"/>
    </xf>
    <xf numFmtId="3" fontId="19" fillId="4" borderId="57" xfId="0" applyNumberFormat="1" applyFont="1" applyFill="1" applyBorder="1" applyAlignment="1" applyProtection="1">
      <alignment horizontal="right" vertical="center"/>
    </xf>
    <xf numFmtId="0" fontId="3" fillId="3" borderId="41" xfId="0" applyNumberFormat="1" applyFont="1" applyFill="1" applyBorder="1" applyAlignment="1" applyProtection="1">
      <alignment horizontal="left" vertical="center"/>
    </xf>
    <xf numFmtId="0" fontId="7" fillId="4" borderId="21" xfId="0" applyNumberFormat="1" applyFont="1" applyFill="1" applyBorder="1" applyAlignment="1" applyProtection="1">
      <alignment horizontal="center" vertical="center"/>
    </xf>
    <xf numFmtId="0" fontId="9" fillId="2" borderId="33" xfId="0" applyNumberFormat="1" applyFont="1" applyFill="1" applyBorder="1" applyAlignment="1" applyProtection="1">
      <alignment horizontal="left" vertical="center"/>
    </xf>
    <xf numFmtId="0" fontId="10" fillId="2" borderId="32" xfId="0" applyNumberFormat="1" applyFont="1" applyFill="1" applyBorder="1" applyAlignment="1" applyProtection="1">
      <alignment horizontal="center" vertical="center"/>
    </xf>
    <xf numFmtId="0" fontId="10" fillId="2" borderId="33" xfId="0" applyNumberFormat="1" applyFont="1" applyFill="1" applyBorder="1" applyAlignment="1" applyProtection="1">
      <alignment horizontal="left" vertical="center"/>
    </xf>
    <xf numFmtId="0" fontId="5" fillId="2" borderId="32" xfId="0" applyNumberFormat="1" applyFont="1" applyFill="1" applyBorder="1" applyAlignment="1" applyProtection="1">
      <alignment horizontal="center" vertical="center"/>
    </xf>
    <xf numFmtId="0" fontId="5" fillId="2" borderId="33" xfId="0" applyNumberFormat="1" applyFont="1" applyFill="1" applyBorder="1" applyAlignment="1" applyProtection="1">
      <alignment horizontal="left" vertical="center"/>
    </xf>
    <xf numFmtId="4" fontId="5" fillId="2" borderId="33" xfId="0" applyNumberFormat="1" applyFont="1" applyFill="1" applyBorder="1" applyAlignment="1" applyProtection="1">
      <alignment horizontal="right" vertical="center"/>
    </xf>
    <xf numFmtId="3" fontId="5" fillId="2" borderId="33" xfId="0" applyNumberFormat="1" applyFont="1" applyFill="1" applyBorder="1" applyAlignment="1" applyProtection="1">
      <alignment horizontal="right" vertical="center"/>
    </xf>
    <xf numFmtId="3" fontId="5" fillId="2" borderId="6" xfId="0" applyNumberFormat="1" applyFont="1" applyFill="1" applyBorder="1" applyAlignment="1" applyProtection="1">
      <alignment horizontal="right" vertical="center"/>
    </xf>
    <xf numFmtId="0" fontId="5" fillId="2" borderId="33" xfId="0" applyNumberFormat="1" applyFont="1" applyFill="1" applyBorder="1" applyAlignment="1" applyProtection="1">
      <alignment horizontal="left" vertical="center" wrapText="1"/>
    </xf>
    <xf numFmtId="0" fontId="24" fillId="2" borderId="33" xfId="0" applyNumberFormat="1" applyFont="1" applyFill="1" applyBorder="1" applyAlignment="1" applyProtection="1">
      <alignment horizontal="left" vertical="center" wrapText="1"/>
    </xf>
    <xf numFmtId="3" fontId="24" fillId="2" borderId="33" xfId="0" applyNumberFormat="1" applyFont="1" applyFill="1" applyBorder="1" applyAlignment="1" applyProtection="1">
      <alignment horizontal="right" vertical="center"/>
    </xf>
    <xf numFmtId="0" fontId="19" fillId="4" borderId="1" xfId="0" applyNumberFormat="1" applyFont="1" applyFill="1" applyBorder="1" applyAlignment="1" applyProtection="1">
      <alignment horizontal="center" vertical="center"/>
    </xf>
    <xf numFmtId="0" fontId="19" fillId="4" borderId="1" xfId="0" applyNumberFormat="1" applyFont="1" applyFill="1" applyBorder="1" applyAlignment="1" applyProtection="1">
      <alignment horizontal="left" vertical="center"/>
    </xf>
    <xf numFmtId="0" fontId="19" fillId="4" borderId="1" xfId="0" applyNumberFormat="1" applyFont="1" applyFill="1" applyBorder="1" applyAlignment="1" applyProtection="1">
      <alignment horizontal="left" vertical="center" wrapText="1"/>
    </xf>
    <xf numFmtId="0" fontId="3" fillId="3" borderId="2" xfId="0" applyNumberFormat="1" applyFont="1" applyFill="1" applyBorder="1" applyAlignment="1" applyProtection="1">
      <alignment horizontal="left" vertical="center" wrapText="1"/>
    </xf>
    <xf numFmtId="0" fontId="3" fillId="3" borderId="3" xfId="0" applyNumberFormat="1" applyFont="1" applyFill="1" applyBorder="1" applyAlignment="1" applyProtection="1">
      <alignment horizontal="left" vertical="center" wrapText="1"/>
    </xf>
    <xf numFmtId="0" fontId="3" fillId="3" borderId="41" xfId="0" applyNumberFormat="1" applyFont="1" applyFill="1" applyBorder="1" applyAlignment="1" applyProtection="1">
      <alignment horizontal="left" vertical="center" wrapText="1"/>
    </xf>
    <xf numFmtId="0" fontId="3" fillId="3" borderId="42" xfId="0" applyNumberFormat="1" applyFont="1" applyFill="1" applyBorder="1" applyAlignment="1" applyProtection="1">
      <alignment horizontal="left" vertical="center" wrapText="1"/>
    </xf>
    <xf numFmtId="0" fontId="5" fillId="3" borderId="48" xfId="0" applyNumberFormat="1" applyFont="1" applyFill="1" applyBorder="1" applyAlignment="1" applyProtection="1">
      <alignment horizontal="center" vertical="center" wrapText="1"/>
    </xf>
    <xf numFmtId="0" fontId="5" fillId="3" borderId="49" xfId="0" applyNumberFormat="1" applyFont="1" applyFill="1" applyBorder="1" applyAlignment="1" applyProtection="1">
      <alignment horizontal="center" vertical="center" wrapText="1"/>
    </xf>
    <xf numFmtId="0" fontId="5" fillId="3" borderId="50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6" fillId="4" borderId="51" xfId="0" applyNumberFormat="1" applyFont="1" applyFill="1" applyBorder="1" applyAlignment="1" applyProtection="1">
      <alignment horizontal="center" vertical="center"/>
    </xf>
    <xf numFmtId="0" fontId="11" fillId="4" borderId="32" xfId="0" applyNumberFormat="1" applyFont="1" applyFill="1" applyBorder="1" applyAlignment="1" applyProtection="1">
      <alignment horizontal="center" vertical="center"/>
    </xf>
    <xf numFmtId="0" fontId="9" fillId="4" borderId="33" xfId="0" applyNumberFormat="1" applyFont="1" applyFill="1" applyBorder="1" applyAlignment="1" applyProtection="1">
      <alignment horizontal="left" vertical="center" wrapText="1"/>
    </xf>
    <xf numFmtId="3" fontId="11" fillId="4" borderId="33" xfId="0" applyNumberFormat="1" applyFont="1" applyFill="1" applyBorder="1" applyAlignment="1" applyProtection="1">
      <alignment horizontal="right" vertical="center"/>
    </xf>
    <xf numFmtId="0" fontId="11" fillId="4" borderId="33" xfId="0" applyNumberFormat="1" applyFont="1" applyFill="1" applyBorder="1" applyAlignment="1" applyProtection="1">
      <alignment horizontal="right" vertical="center"/>
    </xf>
    <xf numFmtId="0" fontId="11" fillId="2" borderId="32" xfId="0" applyNumberFormat="1" applyFont="1" applyFill="1" applyBorder="1" applyAlignment="1" applyProtection="1">
      <alignment horizontal="center" vertical="center" wrapText="1"/>
    </xf>
    <xf numFmtId="0" fontId="11" fillId="2" borderId="33" xfId="0" applyNumberFormat="1" applyFont="1" applyFill="1" applyBorder="1" applyAlignment="1" applyProtection="1">
      <alignment horizontal="left" vertical="center" wrapText="1"/>
    </xf>
    <xf numFmtId="0" fontId="11" fillId="2" borderId="33" xfId="0" applyNumberFormat="1" applyFont="1" applyFill="1" applyBorder="1" applyAlignment="1" applyProtection="1">
      <alignment horizontal="right" vertical="center" wrapText="1"/>
    </xf>
    <xf numFmtId="3" fontId="11" fillId="2" borderId="33" xfId="0" applyNumberFormat="1" applyFont="1" applyFill="1" applyBorder="1" applyAlignment="1" applyProtection="1">
      <alignment horizontal="right" vertical="center" wrapText="1"/>
    </xf>
    <xf numFmtId="0" fontId="11" fillId="2" borderId="6" xfId="0" applyNumberFormat="1" applyFont="1" applyFill="1" applyBorder="1" applyAlignment="1" applyProtection="1">
      <alignment horizontal="right" vertical="center" wrapText="1"/>
    </xf>
    <xf numFmtId="0" fontId="12" fillId="4" borderId="55" xfId="0" applyNumberFormat="1" applyFont="1" applyFill="1" applyBorder="1" applyAlignment="1" applyProtection="1">
      <alignment horizontal="left" vertical="center"/>
    </xf>
    <xf numFmtId="0" fontId="12" fillId="4" borderId="74" xfId="0" applyNumberFormat="1" applyFont="1" applyFill="1" applyBorder="1" applyAlignment="1" applyProtection="1">
      <alignment horizontal="left" vertical="center"/>
    </xf>
    <xf numFmtId="0" fontId="0" fillId="4" borderId="1" xfId="46" applyNumberFormat="1" applyFont="1" applyFill="1" applyBorder="1" applyAlignment="1" applyProtection="1">
      <alignment wrapText="1"/>
      <protection locked="0"/>
    </xf>
    <xf numFmtId="0" fontId="1" fillId="4" borderId="1" xfId="46" applyNumberFormat="1" applyFont="1" applyFill="1" applyBorder="1" applyAlignment="1" applyProtection="1">
      <alignment horizontal="left" vertical="top"/>
    </xf>
    <xf numFmtId="0" fontId="3" fillId="3" borderId="2" xfId="46" applyNumberFormat="1" applyFont="1" applyFill="1" applyBorder="1" applyAlignment="1" applyProtection="1">
      <alignment horizontal="left" vertical="center" wrapText="1"/>
    </xf>
    <xf numFmtId="0" fontId="3" fillId="3" borderId="3" xfId="46" applyNumberFormat="1" applyFont="1" applyFill="1" applyBorder="1" applyAlignment="1" applyProtection="1">
      <alignment horizontal="left" vertical="center" wrapText="1"/>
    </xf>
    <xf numFmtId="0" fontId="3" fillId="3" borderId="41" xfId="46" applyNumberFormat="1" applyFont="1" applyFill="1" applyBorder="1" applyAlignment="1" applyProtection="1">
      <alignment horizontal="left" vertical="center" wrapText="1"/>
    </xf>
    <xf numFmtId="0" fontId="3" fillId="3" borderId="42" xfId="46" applyNumberFormat="1" applyFont="1" applyFill="1" applyBorder="1" applyAlignment="1" applyProtection="1">
      <alignment horizontal="left" vertical="center" wrapText="1"/>
    </xf>
    <xf numFmtId="0" fontId="5" fillId="3" borderId="9" xfId="46" applyNumberFormat="1" applyFont="1" applyFill="1" applyBorder="1" applyAlignment="1" applyProtection="1">
      <alignment horizontal="center" vertical="center" wrapText="1"/>
    </xf>
    <xf numFmtId="0" fontId="5" fillId="3" borderId="48" xfId="46" applyNumberFormat="1" applyFont="1" applyFill="1" applyBorder="1" applyAlignment="1" applyProtection="1">
      <alignment horizontal="center" vertical="center" wrapText="1"/>
    </xf>
    <xf numFmtId="0" fontId="5" fillId="3" borderId="12" xfId="46" applyNumberFormat="1" applyFont="1" applyFill="1" applyBorder="1" applyAlignment="1" applyProtection="1">
      <alignment horizontal="center" vertical="center" wrapText="1"/>
    </xf>
    <xf numFmtId="0" fontId="5" fillId="3" borderId="11" xfId="46" applyNumberFormat="1" applyFont="1" applyFill="1" applyBorder="1" applyAlignment="1" applyProtection="1">
      <alignment horizontal="center" vertical="center" wrapText="1"/>
    </xf>
    <xf numFmtId="0" fontId="5" fillId="3" borderId="49" xfId="46" applyNumberFormat="1" applyFont="1" applyFill="1" applyBorder="1" applyAlignment="1" applyProtection="1">
      <alignment horizontal="center" vertical="center" wrapText="1"/>
    </xf>
    <xf numFmtId="0" fontId="5" fillId="3" borderId="50" xfId="46" applyNumberFormat="1" applyFont="1" applyFill="1" applyBorder="1" applyAlignment="1" applyProtection="1">
      <alignment horizontal="center" vertical="center" wrapText="1"/>
    </xf>
    <xf numFmtId="0" fontId="5" fillId="3" borderId="5" xfId="46" applyNumberFormat="1" applyFont="1" applyFill="1" applyBorder="1" applyAlignment="1" applyProtection="1">
      <alignment horizontal="center" vertical="center"/>
    </xf>
    <xf numFmtId="0" fontId="5" fillId="3" borderId="14" xfId="46" applyNumberFormat="1" applyFont="1" applyFill="1" applyBorder="1" applyAlignment="1" applyProtection="1">
      <alignment horizontal="center" vertical="center"/>
    </xf>
    <xf numFmtId="0" fontId="5" fillId="3" borderId="15" xfId="46" applyNumberFormat="1" applyFont="1" applyFill="1" applyBorder="1" applyAlignment="1" applyProtection="1">
      <alignment horizontal="center" vertical="center"/>
    </xf>
    <xf numFmtId="0" fontId="6" fillId="4" borderId="17" xfId="46" applyNumberFormat="1" applyFont="1" applyFill="1" applyBorder="1" applyAlignment="1" applyProtection="1">
      <alignment horizontal="center" vertical="center"/>
    </xf>
    <xf numFmtId="0" fontId="6" fillId="4" borderId="18" xfId="46" applyNumberFormat="1" applyFont="1" applyFill="1" applyBorder="1" applyAlignment="1" applyProtection="1">
      <alignment horizontal="center" vertical="center"/>
    </xf>
    <xf numFmtId="0" fontId="6" fillId="4" borderId="19" xfId="46" applyNumberFormat="1" applyFont="1" applyFill="1" applyBorder="1" applyAlignment="1" applyProtection="1">
      <alignment horizontal="center" vertical="center"/>
    </xf>
    <xf numFmtId="0" fontId="6" fillId="4" borderId="51" xfId="46" applyNumberFormat="1" applyFont="1" applyFill="1" applyBorder="1" applyAlignment="1" applyProtection="1">
      <alignment horizontal="center" vertical="center"/>
    </xf>
    <xf numFmtId="0" fontId="11" fillId="4" borderId="32" xfId="46" applyNumberFormat="1" applyFont="1" applyFill="1" applyBorder="1" applyAlignment="1" applyProtection="1">
      <alignment horizontal="center" vertical="center"/>
    </xf>
    <xf numFmtId="0" fontId="9" fillId="4" borderId="33" xfId="46" applyNumberFormat="1" applyFont="1" applyFill="1" applyBorder="1" applyAlignment="1" applyProtection="1">
      <alignment horizontal="left" vertical="center" wrapText="1"/>
    </xf>
    <xf numFmtId="0" fontId="11" fillId="4" borderId="33" xfId="46" applyNumberFormat="1" applyFont="1" applyFill="1" applyBorder="1" applyAlignment="1" applyProtection="1">
      <alignment horizontal="left" vertical="center"/>
    </xf>
    <xf numFmtId="3" fontId="11" fillId="4" borderId="33" xfId="46" applyNumberFormat="1" applyFont="1" applyFill="1" applyBorder="1" applyAlignment="1" applyProtection="1">
      <alignment horizontal="right" vertical="center"/>
    </xf>
    <xf numFmtId="0" fontId="0" fillId="4" borderId="1" xfId="47" applyNumberFormat="1" applyFont="1" applyFill="1" applyBorder="1" applyAlignment="1" applyProtection="1">
      <alignment wrapText="1"/>
      <protection locked="0"/>
    </xf>
    <xf numFmtId="0" fontId="1" fillId="4" borderId="1" xfId="47" applyNumberFormat="1" applyFont="1" applyFill="1" applyBorder="1" applyAlignment="1" applyProtection="1">
      <alignment horizontal="left" vertical="top"/>
    </xf>
    <xf numFmtId="0" fontId="3" fillId="3" borderId="2" xfId="47" applyNumberFormat="1" applyFont="1" applyFill="1" applyBorder="1" applyAlignment="1" applyProtection="1">
      <alignment horizontal="left" vertical="center" wrapText="1"/>
    </xf>
    <xf numFmtId="0" fontId="3" fillId="3" borderId="3" xfId="47" applyNumberFormat="1" applyFont="1" applyFill="1" applyBorder="1" applyAlignment="1" applyProtection="1">
      <alignment horizontal="left" vertical="center" wrapText="1"/>
    </xf>
    <xf numFmtId="0" fontId="3" fillId="3" borderId="41" xfId="47" applyNumberFormat="1" applyFont="1" applyFill="1" applyBorder="1" applyAlignment="1" applyProtection="1">
      <alignment horizontal="left" vertical="center" wrapText="1"/>
    </xf>
    <xf numFmtId="0" fontId="3" fillId="3" borderId="42" xfId="47" applyNumberFormat="1" applyFont="1" applyFill="1" applyBorder="1" applyAlignment="1" applyProtection="1">
      <alignment horizontal="left" vertical="center" wrapText="1"/>
    </xf>
    <xf numFmtId="0" fontId="5" fillId="3" borderId="9" xfId="47" applyNumberFormat="1" applyFont="1" applyFill="1" applyBorder="1" applyAlignment="1" applyProtection="1">
      <alignment horizontal="center" vertical="center" wrapText="1"/>
    </xf>
    <xf numFmtId="0" fontId="5" fillId="3" borderId="48" xfId="47" applyNumberFormat="1" applyFont="1" applyFill="1" applyBorder="1" applyAlignment="1" applyProtection="1">
      <alignment horizontal="center" vertical="center" wrapText="1"/>
    </xf>
    <xf numFmtId="0" fontId="5" fillId="3" borderId="12" xfId="47" applyNumberFormat="1" applyFont="1" applyFill="1" applyBorder="1" applyAlignment="1" applyProtection="1">
      <alignment horizontal="center" vertical="center" wrapText="1"/>
    </xf>
    <xf numFmtId="0" fontId="5" fillId="3" borderId="11" xfId="47" applyNumberFormat="1" applyFont="1" applyFill="1" applyBorder="1" applyAlignment="1" applyProtection="1">
      <alignment horizontal="center" vertical="center" wrapText="1"/>
    </xf>
    <xf numFmtId="0" fontId="5" fillId="3" borderId="49" xfId="47" applyNumberFormat="1" applyFont="1" applyFill="1" applyBorder="1" applyAlignment="1" applyProtection="1">
      <alignment horizontal="center" vertical="center" wrapText="1"/>
    </xf>
    <xf numFmtId="0" fontId="5" fillId="3" borderId="50" xfId="47" applyNumberFormat="1" applyFont="1" applyFill="1" applyBorder="1" applyAlignment="1" applyProtection="1">
      <alignment horizontal="center" vertical="center" wrapText="1"/>
    </xf>
    <xf numFmtId="0" fontId="5" fillId="3" borderId="5" xfId="47" applyNumberFormat="1" applyFont="1" applyFill="1" applyBorder="1" applyAlignment="1" applyProtection="1">
      <alignment horizontal="center" vertical="center"/>
    </xf>
    <xf numFmtId="0" fontId="5" fillId="3" borderId="14" xfId="47" applyNumberFormat="1" applyFont="1" applyFill="1" applyBorder="1" applyAlignment="1" applyProtection="1">
      <alignment horizontal="center" vertical="center"/>
    </xf>
    <xf numFmtId="0" fontId="5" fillId="3" borderId="15" xfId="47" applyNumberFormat="1" applyFont="1" applyFill="1" applyBorder="1" applyAlignment="1" applyProtection="1">
      <alignment horizontal="center" vertical="center"/>
    </xf>
    <xf numFmtId="0" fontId="6" fillId="4" borderId="17" xfId="47" applyNumberFormat="1" applyFont="1" applyFill="1" applyBorder="1" applyAlignment="1" applyProtection="1">
      <alignment horizontal="center" vertical="center"/>
    </xf>
    <xf numFmtId="0" fontId="6" fillId="4" borderId="18" xfId="47" applyNumberFormat="1" applyFont="1" applyFill="1" applyBorder="1" applyAlignment="1" applyProtection="1">
      <alignment horizontal="center" vertical="center"/>
    </xf>
    <xf numFmtId="0" fontId="6" fillId="4" borderId="19" xfId="47" applyNumberFormat="1" applyFont="1" applyFill="1" applyBorder="1" applyAlignment="1" applyProtection="1">
      <alignment horizontal="center" vertical="center"/>
    </xf>
    <xf numFmtId="0" fontId="6" fillId="4" borderId="51" xfId="47" applyNumberFormat="1" applyFont="1" applyFill="1" applyBorder="1" applyAlignment="1" applyProtection="1">
      <alignment horizontal="center" vertical="center"/>
    </xf>
    <xf numFmtId="0" fontId="11" fillId="4" borderId="32" xfId="47" applyNumberFormat="1" applyFont="1" applyFill="1" applyBorder="1" applyAlignment="1" applyProtection="1">
      <alignment horizontal="center" vertical="center"/>
    </xf>
    <xf numFmtId="0" fontId="9" fillId="4" borderId="33" xfId="47" applyNumberFormat="1" applyFont="1" applyFill="1" applyBorder="1" applyAlignment="1" applyProtection="1">
      <alignment horizontal="left" vertical="center" wrapText="1"/>
    </xf>
    <xf numFmtId="0" fontId="11" fillId="4" borderId="33" xfId="47" applyNumberFormat="1" applyFont="1" applyFill="1" applyBorder="1" applyAlignment="1" applyProtection="1">
      <alignment horizontal="left" vertical="center"/>
    </xf>
    <xf numFmtId="3" fontId="11" fillId="4" borderId="33" xfId="47" applyNumberFormat="1" applyFont="1" applyFill="1" applyBorder="1" applyAlignment="1" applyProtection="1">
      <alignment horizontal="right" vertical="center"/>
    </xf>
    <xf numFmtId="0" fontId="11" fillId="4" borderId="33" xfId="47" applyNumberFormat="1" applyFont="1" applyFill="1" applyBorder="1" applyAlignment="1" applyProtection="1">
      <alignment horizontal="right" vertical="center"/>
    </xf>
    <xf numFmtId="0" fontId="11" fillId="4" borderId="6" xfId="47" applyNumberFormat="1" applyFont="1" applyFill="1" applyBorder="1" applyAlignment="1" applyProtection="1">
      <alignment horizontal="right" vertical="center" wrapText="1"/>
    </xf>
    <xf numFmtId="0" fontId="3" fillId="3" borderId="3" xfId="48" applyNumberFormat="1" applyFont="1" applyFill="1" applyBorder="1" applyAlignment="1" applyProtection="1">
      <alignment horizontal="left" vertical="center" wrapText="1"/>
    </xf>
    <xf numFmtId="0" fontId="3" fillId="3" borderId="42" xfId="48" applyNumberFormat="1" applyFont="1" applyFill="1" applyBorder="1" applyAlignment="1" applyProtection="1">
      <alignment horizontal="left" vertical="center" wrapText="1"/>
    </xf>
    <xf numFmtId="0" fontId="5" fillId="3" borderId="9" xfId="48" applyNumberFormat="1" applyFont="1" applyFill="1" applyBorder="1" applyAlignment="1" applyProtection="1">
      <alignment horizontal="center" vertical="center" wrapText="1"/>
    </xf>
    <xf numFmtId="0" fontId="5" fillId="3" borderId="48" xfId="48" applyNumberFormat="1" applyFont="1" applyFill="1" applyBorder="1" applyAlignment="1" applyProtection="1">
      <alignment horizontal="center" vertical="center" wrapText="1"/>
    </xf>
    <xf numFmtId="0" fontId="5" fillId="3" borderId="12" xfId="48" applyNumberFormat="1" applyFont="1" applyFill="1" applyBorder="1" applyAlignment="1" applyProtection="1">
      <alignment horizontal="center" vertical="center" wrapText="1"/>
    </xf>
    <xf numFmtId="0" fontId="5" fillId="3" borderId="11" xfId="48" applyNumberFormat="1" applyFont="1" applyFill="1" applyBorder="1" applyAlignment="1" applyProtection="1">
      <alignment horizontal="center" vertical="center" wrapText="1"/>
    </xf>
    <xf numFmtId="0" fontId="5" fillId="3" borderId="49" xfId="48" applyNumberFormat="1" applyFont="1" applyFill="1" applyBorder="1" applyAlignment="1" applyProtection="1">
      <alignment horizontal="center" vertical="center" wrapText="1"/>
    </xf>
    <xf numFmtId="0" fontId="5" fillId="3" borderId="50" xfId="48" applyNumberFormat="1" applyFont="1" applyFill="1" applyBorder="1" applyAlignment="1" applyProtection="1">
      <alignment horizontal="center" vertical="center" wrapText="1"/>
    </xf>
    <xf numFmtId="0" fontId="5" fillId="3" borderId="14" xfId="48" applyNumberFormat="1" applyFont="1" applyFill="1" applyBorder="1" applyAlignment="1" applyProtection="1">
      <alignment horizontal="center" vertical="center"/>
    </xf>
    <xf numFmtId="0" fontId="5" fillId="3" borderId="15" xfId="48" applyNumberFormat="1" applyFont="1" applyFill="1" applyBorder="1" applyAlignment="1" applyProtection="1">
      <alignment horizontal="center" vertical="center"/>
    </xf>
    <xf numFmtId="0" fontId="6" fillId="4" borderId="17" xfId="48" applyNumberFormat="1" applyFont="1" applyFill="1" applyBorder="1" applyAlignment="1" applyProtection="1">
      <alignment horizontal="center" vertical="center"/>
    </xf>
    <xf numFmtId="0" fontId="6" fillId="4" borderId="18" xfId="48" applyNumberFormat="1" applyFont="1" applyFill="1" applyBorder="1" applyAlignment="1" applyProtection="1">
      <alignment horizontal="center" vertical="center"/>
    </xf>
    <xf numFmtId="0" fontId="6" fillId="4" borderId="19" xfId="48" applyNumberFormat="1" applyFont="1" applyFill="1" applyBorder="1" applyAlignment="1" applyProtection="1">
      <alignment horizontal="center" vertical="center"/>
    </xf>
    <xf numFmtId="0" fontId="6" fillId="4" borderId="51" xfId="48" applyNumberFormat="1" applyFont="1" applyFill="1" applyBorder="1" applyAlignment="1" applyProtection="1">
      <alignment horizontal="center" vertical="center"/>
    </xf>
    <xf numFmtId="0" fontId="9" fillId="4" borderId="33" xfId="48" applyNumberFormat="1" applyFont="1" applyFill="1" applyBorder="1" applyAlignment="1" applyProtection="1">
      <alignment horizontal="left" vertical="center" wrapText="1"/>
    </xf>
    <xf numFmtId="3" fontId="11" fillId="4" borderId="33" xfId="48" applyNumberFormat="1" applyFont="1" applyFill="1" applyBorder="1" applyAlignment="1" applyProtection="1">
      <alignment horizontal="right" vertical="center"/>
    </xf>
    <xf numFmtId="0" fontId="9" fillId="2" borderId="33" xfId="48" applyNumberFormat="1" applyFont="1" applyFill="1" applyBorder="1" applyAlignment="1" applyProtection="1">
      <alignment horizontal="left" vertical="center" wrapText="1"/>
    </xf>
    <xf numFmtId="0" fontId="11" fillId="2" borderId="33" xfId="48" applyNumberFormat="1" applyFont="1" applyFill="1" applyBorder="1" applyAlignment="1" applyProtection="1">
      <alignment horizontal="left" vertical="center" wrapText="1"/>
    </xf>
    <xf numFmtId="0" fontId="11" fillId="2" borderId="33" xfId="48" applyNumberFormat="1" applyFont="1" applyFill="1" applyBorder="1" applyAlignment="1" applyProtection="1">
      <alignment horizontal="right" vertical="center" wrapText="1"/>
    </xf>
    <xf numFmtId="3" fontId="11" fillId="2" borderId="33" xfId="48" applyNumberFormat="1" applyFont="1" applyFill="1" applyBorder="1" applyAlignment="1" applyProtection="1">
      <alignment horizontal="right" vertical="center" wrapText="1"/>
    </xf>
    <xf numFmtId="0" fontId="11" fillId="2" borderId="6" xfId="48" applyNumberFormat="1" applyFont="1" applyFill="1" applyBorder="1" applyAlignment="1" applyProtection="1">
      <alignment horizontal="right" vertical="center" wrapText="1"/>
    </xf>
    <xf numFmtId="0" fontId="0" fillId="4" borderId="1" xfId="49" applyNumberFormat="1" applyFont="1" applyFill="1" applyBorder="1" applyAlignment="1" applyProtection="1">
      <alignment wrapText="1"/>
      <protection locked="0"/>
    </xf>
    <xf numFmtId="0" fontId="1" fillId="4" borderId="1" xfId="49" applyNumberFormat="1" applyFont="1" applyFill="1" applyBorder="1" applyAlignment="1" applyProtection="1">
      <alignment horizontal="left" vertical="top"/>
    </xf>
    <xf numFmtId="0" fontId="3" fillId="3" borderId="2" xfId="49" applyNumberFormat="1" applyFont="1" applyFill="1" applyBorder="1" applyAlignment="1" applyProtection="1">
      <alignment horizontal="left" vertical="center" wrapText="1"/>
    </xf>
    <xf numFmtId="0" fontId="3" fillId="3" borderId="3" xfId="49" applyNumberFormat="1" applyFont="1" applyFill="1" applyBorder="1" applyAlignment="1" applyProtection="1">
      <alignment horizontal="left" vertical="center" wrapText="1"/>
    </xf>
    <xf numFmtId="0" fontId="3" fillId="3" borderId="41" xfId="49" applyNumberFormat="1" applyFont="1" applyFill="1" applyBorder="1" applyAlignment="1" applyProtection="1">
      <alignment horizontal="left" vertical="center" wrapText="1"/>
    </xf>
    <xf numFmtId="0" fontId="3" fillId="3" borderId="42" xfId="49" applyNumberFormat="1" applyFont="1" applyFill="1" applyBorder="1" applyAlignment="1" applyProtection="1">
      <alignment horizontal="left" vertical="center" wrapText="1"/>
    </xf>
    <xf numFmtId="0" fontId="5" fillId="3" borderId="9" xfId="49" applyNumberFormat="1" applyFont="1" applyFill="1" applyBorder="1" applyAlignment="1" applyProtection="1">
      <alignment horizontal="center" vertical="center" wrapText="1"/>
    </xf>
    <xf numFmtId="0" fontId="5" fillId="3" borderId="48" xfId="49" applyNumberFormat="1" applyFont="1" applyFill="1" applyBorder="1" applyAlignment="1" applyProtection="1">
      <alignment horizontal="center" vertical="center" wrapText="1"/>
    </xf>
    <xf numFmtId="0" fontId="5" fillId="3" borderId="12" xfId="49" applyNumberFormat="1" applyFont="1" applyFill="1" applyBorder="1" applyAlignment="1" applyProtection="1">
      <alignment horizontal="center" vertical="center" wrapText="1"/>
    </xf>
    <xf numFmtId="0" fontId="5" fillId="3" borderId="11" xfId="49" applyNumberFormat="1" applyFont="1" applyFill="1" applyBorder="1" applyAlignment="1" applyProtection="1">
      <alignment horizontal="center" vertical="center" wrapText="1"/>
    </xf>
    <xf numFmtId="0" fontId="5" fillId="3" borderId="49" xfId="49" applyNumberFormat="1" applyFont="1" applyFill="1" applyBorder="1" applyAlignment="1" applyProtection="1">
      <alignment horizontal="center" vertical="center" wrapText="1"/>
    </xf>
    <xf numFmtId="0" fontId="5" fillId="3" borderId="50" xfId="49" applyNumberFormat="1" applyFont="1" applyFill="1" applyBorder="1" applyAlignment="1" applyProtection="1">
      <alignment horizontal="center" vertical="center" wrapText="1"/>
    </xf>
    <xf numFmtId="0" fontId="5" fillId="3" borderId="5" xfId="49" applyNumberFormat="1" applyFont="1" applyFill="1" applyBorder="1" applyAlignment="1" applyProtection="1">
      <alignment horizontal="center" vertical="center"/>
    </xf>
    <xf numFmtId="0" fontId="5" fillId="3" borderId="14" xfId="49" applyNumberFormat="1" applyFont="1" applyFill="1" applyBorder="1" applyAlignment="1" applyProtection="1">
      <alignment horizontal="center" vertical="center"/>
    </xf>
    <xf numFmtId="0" fontId="5" fillId="3" borderId="15" xfId="49" applyNumberFormat="1" applyFont="1" applyFill="1" applyBorder="1" applyAlignment="1" applyProtection="1">
      <alignment horizontal="center" vertical="center"/>
    </xf>
    <xf numFmtId="0" fontId="6" fillId="4" borderId="17" xfId="49" applyNumberFormat="1" applyFont="1" applyFill="1" applyBorder="1" applyAlignment="1" applyProtection="1">
      <alignment horizontal="center" vertical="center"/>
    </xf>
    <xf numFmtId="0" fontId="6" fillId="4" borderId="18" xfId="49" applyNumberFormat="1" applyFont="1" applyFill="1" applyBorder="1" applyAlignment="1" applyProtection="1">
      <alignment horizontal="center" vertical="center"/>
    </xf>
    <xf numFmtId="0" fontId="6" fillId="4" borderId="19" xfId="49" applyNumberFormat="1" applyFont="1" applyFill="1" applyBorder="1" applyAlignment="1" applyProtection="1">
      <alignment horizontal="center" vertical="center"/>
    </xf>
    <xf numFmtId="0" fontId="6" fillId="4" borderId="51" xfId="49" applyNumberFormat="1" applyFont="1" applyFill="1" applyBorder="1" applyAlignment="1" applyProtection="1">
      <alignment horizontal="center" vertical="center"/>
    </xf>
    <xf numFmtId="0" fontId="11" fillId="4" borderId="32" xfId="49" applyNumberFormat="1" applyFont="1" applyFill="1" applyBorder="1" applyAlignment="1" applyProtection="1">
      <alignment horizontal="center" vertical="center"/>
    </xf>
    <xf numFmtId="0" fontId="9" fillId="4" borderId="33" xfId="49" applyNumberFormat="1" applyFont="1" applyFill="1" applyBorder="1" applyAlignment="1" applyProtection="1">
      <alignment horizontal="left" vertical="center" wrapText="1"/>
    </xf>
    <xf numFmtId="0" fontId="11" fillId="4" borderId="33" xfId="49" applyNumberFormat="1" applyFont="1" applyFill="1" applyBorder="1" applyAlignment="1" applyProtection="1">
      <alignment horizontal="left" vertical="center"/>
    </xf>
    <xf numFmtId="3" fontId="11" fillId="4" borderId="33" xfId="49" applyNumberFormat="1" applyFont="1" applyFill="1" applyBorder="1" applyAlignment="1" applyProtection="1">
      <alignment horizontal="right" vertical="center"/>
    </xf>
    <xf numFmtId="0" fontId="28" fillId="4" borderId="33" xfId="0" applyNumberFormat="1" applyFont="1" applyFill="1" applyBorder="1" applyAlignment="1" applyProtection="1">
      <alignment horizontal="left" vertical="center"/>
    </xf>
    <xf numFmtId="0" fontId="11" fillId="5" borderId="33" xfId="0" applyNumberFormat="1" applyFont="1" applyFill="1" applyBorder="1" applyAlignment="1" applyProtection="1">
      <alignment horizontal="right" vertical="center"/>
    </xf>
    <xf numFmtId="3" fontId="11" fillId="4" borderId="6" xfId="0" applyNumberFormat="1" applyFont="1" applyFill="1" applyBorder="1" applyAlignment="1" applyProtection="1">
      <alignment horizontal="right" vertical="center" wrapText="1"/>
    </xf>
    <xf numFmtId="0" fontId="29" fillId="4" borderId="33" xfId="0" applyNumberFormat="1" applyFont="1" applyFill="1" applyBorder="1" applyAlignment="1" applyProtection="1">
      <alignment horizontal="left" vertical="center"/>
    </xf>
    <xf numFmtId="0" fontId="29" fillId="2" borderId="33" xfId="0" applyNumberFormat="1" applyFont="1" applyFill="1" applyBorder="1" applyAlignment="1" applyProtection="1">
      <alignment horizontal="left" vertical="center" wrapText="1"/>
    </xf>
    <xf numFmtId="0" fontId="29" fillId="4" borderId="32" xfId="0" applyNumberFormat="1" applyFont="1" applyFill="1" applyBorder="1" applyAlignment="1" applyProtection="1">
      <alignment horizontal="center" vertical="center"/>
    </xf>
    <xf numFmtId="0" fontId="29" fillId="2" borderId="32" xfId="0" applyNumberFormat="1" applyFont="1" applyFill="1" applyBorder="1" applyAlignment="1" applyProtection="1">
      <alignment horizontal="center" vertical="center" wrapText="1"/>
    </xf>
    <xf numFmtId="0" fontId="11" fillId="5" borderId="33" xfId="47" applyNumberFormat="1" applyFont="1" applyFill="1" applyBorder="1" applyAlignment="1" applyProtection="1">
      <alignment horizontal="right" vertical="center"/>
    </xf>
    <xf numFmtId="1" fontId="11" fillId="4" borderId="33" xfId="47" applyNumberFormat="1" applyFont="1" applyFill="1" applyBorder="1" applyAlignment="1" applyProtection="1">
      <alignment horizontal="right" vertical="center"/>
    </xf>
    <xf numFmtId="1" fontId="11" fillId="4" borderId="6" xfId="47" applyNumberFormat="1" applyFont="1" applyFill="1" applyBorder="1" applyAlignment="1" applyProtection="1">
      <alignment horizontal="right" vertical="center" wrapText="1"/>
    </xf>
    <xf numFmtId="0" fontId="11" fillId="5" borderId="33" xfId="49" applyNumberFormat="1" applyFont="1" applyFill="1" applyBorder="1" applyAlignment="1" applyProtection="1">
      <alignment horizontal="right" vertical="center"/>
    </xf>
    <xf numFmtId="164" fontId="11" fillId="4" borderId="33" xfId="63" applyNumberFormat="1" applyFont="1" applyBorder="1" applyAlignment="1">
      <alignment horizontal="right" vertical="center"/>
    </xf>
    <xf numFmtId="3" fontId="19" fillId="4" borderId="33" xfId="0" applyNumberFormat="1" applyFont="1" applyFill="1" applyBorder="1" applyAlignment="1" applyProtection="1">
      <alignment horizontal="right" vertical="center"/>
    </xf>
    <xf numFmtId="3" fontId="19" fillId="4" borderId="33" xfId="0" applyNumberFormat="1" applyFont="1" applyFill="1" applyBorder="1" applyAlignment="1" applyProtection="1">
      <alignment horizontal="right" vertical="center"/>
    </xf>
    <xf numFmtId="4" fontId="0" fillId="0" borderId="0" xfId="0" applyNumberFormat="1"/>
    <xf numFmtId="0" fontId="17" fillId="4" borderId="8" xfId="0" applyNumberFormat="1" applyFont="1" applyFill="1" applyBorder="1" applyAlignment="1" applyProtection="1">
      <alignment horizontal="center" vertical="center"/>
    </xf>
    <xf numFmtId="0" fontId="18" fillId="4" borderId="8" xfId="0" applyNumberFormat="1" applyFont="1" applyFill="1" applyBorder="1" applyAlignment="1" applyProtection="1">
      <alignment horizontal="center" vertical="center" wrapText="1"/>
    </xf>
    <xf numFmtId="3" fontId="19" fillId="4" borderId="33" xfId="0" applyNumberFormat="1" applyFont="1" applyFill="1" applyBorder="1" applyAlignment="1" applyProtection="1">
      <alignment horizontal="right" vertical="center"/>
    </xf>
    <xf numFmtId="0" fontId="17" fillId="4" borderId="98" xfId="0" applyNumberFormat="1" applyFont="1" applyFill="1" applyBorder="1" applyAlignment="1" applyProtection="1">
      <alignment horizontal="center" vertical="center"/>
    </xf>
    <xf numFmtId="0" fontId="18" fillId="4" borderId="97" xfId="0" applyNumberFormat="1" applyFont="1" applyFill="1" applyBorder="1" applyAlignment="1" applyProtection="1">
      <alignment horizontal="center" vertical="center" wrapText="1"/>
    </xf>
    <xf numFmtId="3" fontId="30" fillId="4" borderId="33" xfId="0" applyNumberFormat="1" applyFont="1" applyFill="1" applyBorder="1" applyAlignment="1" applyProtection="1">
      <alignment horizontal="right" vertical="center"/>
    </xf>
    <xf numFmtId="0" fontId="30" fillId="4" borderId="33" xfId="0" applyNumberFormat="1" applyFont="1" applyFill="1" applyBorder="1" applyAlignment="1" applyProtection="1">
      <alignment horizontal="right" vertical="center"/>
    </xf>
    <xf numFmtId="0" fontId="30" fillId="4" borderId="6" xfId="0" applyNumberFormat="1" applyFont="1" applyFill="1" applyBorder="1" applyAlignment="1" applyProtection="1">
      <alignment horizontal="right" vertical="center" wrapText="1"/>
    </xf>
    <xf numFmtId="3" fontId="30" fillId="2" borderId="33" xfId="48" applyNumberFormat="1" applyFont="1" applyFill="1" applyBorder="1" applyAlignment="1" applyProtection="1">
      <alignment horizontal="right" vertical="center" wrapText="1"/>
    </xf>
    <xf numFmtId="3" fontId="30" fillId="4" borderId="33" xfId="46" applyNumberFormat="1" applyFont="1" applyFill="1" applyBorder="1" applyAlignment="1" applyProtection="1">
      <alignment horizontal="right" vertical="center"/>
    </xf>
    <xf numFmtId="0" fontId="30" fillId="4" borderId="33" xfId="46" applyNumberFormat="1" applyFont="1" applyFill="1" applyBorder="1" applyAlignment="1" applyProtection="1">
      <alignment horizontal="right" vertical="center"/>
    </xf>
    <xf numFmtId="0" fontId="30" fillId="4" borderId="6" xfId="46" applyNumberFormat="1" applyFont="1" applyFill="1" applyBorder="1" applyAlignment="1" applyProtection="1">
      <alignment horizontal="right" vertical="center" wrapText="1"/>
    </xf>
    <xf numFmtId="3" fontId="30" fillId="4" borderId="33" xfId="47" applyNumberFormat="1" applyFont="1" applyFill="1" applyBorder="1" applyAlignment="1" applyProtection="1">
      <alignment horizontal="right" vertical="center"/>
    </xf>
    <xf numFmtId="0" fontId="30" fillId="4" borderId="33" xfId="47" applyNumberFormat="1" applyFont="1" applyFill="1" applyBorder="1" applyAlignment="1" applyProtection="1">
      <alignment horizontal="right" vertical="center"/>
    </xf>
    <xf numFmtId="3" fontId="6" fillId="4" borderId="28" xfId="0" applyNumberFormat="1" applyFont="1" applyFill="1" applyBorder="1" applyAlignment="1" applyProtection="1">
      <alignment horizontal="center" vertical="center"/>
    </xf>
    <xf numFmtId="3" fontId="6" fillId="4" borderId="17" xfId="0" applyNumberFormat="1" applyFont="1" applyFill="1" applyBorder="1" applyAlignment="1" applyProtection="1">
      <alignment horizontal="center" vertical="center"/>
    </xf>
    <xf numFmtId="3" fontId="6" fillId="4" borderId="30" xfId="0" applyNumberFormat="1" applyFont="1" applyFill="1" applyBorder="1" applyAlignment="1" applyProtection="1">
      <alignment horizontal="center" vertical="center"/>
    </xf>
    <xf numFmtId="3" fontId="6" fillId="4" borderId="23" xfId="0" applyNumberFormat="1" applyFont="1" applyFill="1" applyBorder="1" applyAlignment="1" applyProtection="1">
      <alignment horizontal="center" vertical="center"/>
    </xf>
    <xf numFmtId="3" fontId="31" fillId="2" borderId="6" xfId="0" applyNumberFormat="1" applyFont="1" applyFill="1" applyBorder="1" applyAlignment="1" applyProtection="1">
      <alignment horizontal="right" vertical="center"/>
    </xf>
    <xf numFmtId="3" fontId="9" fillId="4" borderId="33" xfId="0" applyNumberFormat="1" applyFont="1" applyFill="1" applyBorder="1" applyAlignment="1" applyProtection="1">
      <alignment horizontal="right" vertical="center"/>
    </xf>
    <xf numFmtId="3" fontId="6" fillId="4" borderId="18" xfId="0" applyNumberFormat="1" applyFont="1" applyFill="1" applyBorder="1" applyAlignment="1" applyProtection="1">
      <alignment horizontal="center" vertical="center"/>
    </xf>
    <xf numFmtId="0" fontId="12" fillId="4" borderId="8" xfId="19" applyNumberFormat="1" applyFont="1" applyFill="1" applyBorder="1" applyAlignment="1" applyProtection="1">
      <alignment horizontal="left" vertical="center"/>
    </xf>
    <xf numFmtId="3" fontId="0" fillId="0" borderId="0" xfId="0" applyNumberFormat="1"/>
    <xf numFmtId="3" fontId="9" fillId="2" borderId="33" xfId="0" applyNumberFormat="1" applyFont="1" applyFill="1" applyBorder="1" applyAlignment="1">
      <alignment horizontal="right" vertical="center"/>
    </xf>
    <xf numFmtId="3" fontId="19" fillId="6" borderId="6" xfId="0" applyNumberFormat="1" applyFont="1" applyFill="1" applyBorder="1" applyAlignment="1" applyProtection="1">
      <alignment horizontal="right" vertical="center"/>
    </xf>
    <xf numFmtId="3" fontId="9" fillId="2" borderId="58" xfId="0" applyNumberFormat="1" applyFont="1" applyFill="1" applyBorder="1" applyAlignment="1">
      <alignment horizontal="right" vertical="center"/>
    </xf>
    <xf numFmtId="4" fontId="9" fillId="2" borderId="58" xfId="0" applyNumberFormat="1" applyFont="1" applyFill="1" applyBorder="1" applyAlignment="1">
      <alignment horizontal="right" vertical="center"/>
    </xf>
    <xf numFmtId="3" fontId="32" fillId="0" borderId="58" xfId="0" applyNumberFormat="1" applyFont="1" applyBorder="1" applyAlignment="1">
      <alignment horizontal="left" wrapText="1"/>
    </xf>
    <xf numFmtId="3" fontId="9" fillId="5" borderId="58" xfId="0" applyNumberFormat="1" applyFont="1" applyFill="1" applyBorder="1" applyAlignment="1">
      <alignment horizontal="right" vertical="center"/>
    </xf>
    <xf numFmtId="3" fontId="34" fillId="4" borderId="58" xfId="0" applyNumberFormat="1" applyFont="1" applyFill="1" applyBorder="1" applyAlignment="1">
      <alignment horizontal="right" vertical="center"/>
    </xf>
    <xf numFmtId="3" fontId="24" fillId="2" borderId="99" xfId="0" applyNumberFormat="1" applyFont="1" applyFill="1" applyBorder="1" applyAlignment="1" applyProtection="1">
      <alignment horizontal="right" vertical="center"/>
    </xf>
    <xf numFmtId="0" fontId="9" fillId="2" borderId="100" xfId="0" applyNumberFormat="1" applyFont="1" applyFill="1" applyBorder="1" applyAlignment="1" applyProtection="1">
      <alignment horizontal="center" vertical="center"/>
    </xf>
    <xf numFmtId="3" fontId="30" fillId="2" borderId="33" xfId="0" applyNumberFormat="1" applyFont="1" applyFill="1" applyBorder="1" applyAlignment="1" applyProtection="1">
      <alignment horizontal="right" vertical="center" wrapText="1"/>
    </xf>
    <xf numFmtId="0" fontId="19" fillId="7" borderId="33" xfId="0" applyNumberFormat="1" applyFont="1" applyFill="1" applyBorder="1" applyAlignment="1" applyProtection="1">
      <alignment horizontal="left" vertical="center"/>
    </xf>
    <xf numFmtId="3" fontId="19" fillId="7" borderId="33" xfId="0" applyNumberFormat="1" applyFont="1" applyFill="1" applyBorder="1" applyAlignment="1" applyProtection="1">
      <alignment horizontal="right" vertical="center"/>
    </xf>
    <xf numFmtId="3" fontId="19" fillId="7" borderId="6" xfId="0" applyNumberFormat="1" applyFont="1" applyFill="1" applyBorder="1" applyAlignment="1" applyProtection="1">
      <alignment horizontal="right" vertical="center"/>
    </xf>
    <xf numFmtId="0" fontId="19" fillId="7" borderId="32" xfId="0" applyNumberFormat="1" applyFont="1" applyFill="1" applyBorder="1" applyAlignment="1" applyProtection="1">
      <alignment horizontal="center" vertical="center"/>
    </xf>
    <xf numFmtId="0" fontId="19" fillId="7" borderId="33" xfId="0" applyNumberFormat="1" applyFont="1" applyFill="1" applyBorder="1" applyAlignment="1" applyProtection="1">
      <alignment horizontal="center" vertical="center"/>
    </xf>
    <xf numFmtId="0" fontId="36" fillId="3" borderId="35" xfId="0" applyNumberFormat="1" applyFont="1" applyFill="1" applyBorder="1" applyAlignment="1" applyProtection="1">
      <alignment horizontal="right" vertical="center"/>
    </xf>
    <xf numFmtId="0" fontId="19" fillId="7" borderId="33" xfId="0" applyNumberFormat="1" applyFont="1" applyFill="1" applyBorder="1" applyAlignment="1" applyProtection="1">
      <alignment horizontal="left" vertical="center" wrapText="1"/>
    </xf>
    <xf numFmtId="0" fontId="37" fillId="4" borderId="1" xfId="19" applyNumberFormat="1" applyFont="1" applyFill="1" applyBorder="1" applyAlignment="1" applyProtection="1">
      <alignment horizontal="left" vertical="top"/>
    </xf>
    <xf numFmtId="0" fontId="38" fillId="3" borderId="2" xfId="48" applyNumberFormat="1" applyFont="1" applyFill="1" applyBorder="1" applyAlignment="1" applyProtection="1">
      <alignment horizontal="left" vertical="center" wrapText="1"/>
    </xf>
    <xf numFmtId="0" fontId="38" fillId="3" borderId="41" xfId="48" applyNumberFormat="1" applyFont="1" applyFill="1" applyBorder="1" applyAlignment="1" applyProtection="1">
      <alignment horizontal="left" vertical="center" wrapText="1"/>
    </xf>
    <xf numFmtId="0" fontId="38" fillId="3" borderId="5" xfId="48" applyNumberFormat="1" applyFont="1" applyFill="1" applyBorder="1" applyAlignment="1" applyProtection="1">
      <alignment horizontal="center" vertical="center"/>
    </xf>
    <xf numFmtId="0" fontId="29" fillId="4" borderId="32" xfId="48" applyNumberFormat="1" applyFont="1" applyFill="1" applyBorder="1" applyAlignment="1" applyProtection="1">
      <alignment horizontal="center" vertical="center"/>
    </xf>
    <xf numFmtId="0" fontId="29" fillId="2" borderId="32" xfId="48" applyNumberFormat="1" applyFont="1" applyFill="1" applyBorder="1" applyAlignment="1" applyProtection="1">
      <alignment horizontal="center" vertical="center" wrapText="1"/>
    </xf>
    <xf numFmtId="0" fontId="39" fillId="4" borderId="1" xfId="19" applyNumberFormat="1" applyFont="1" applyFill="1" applyBorder="1" applyAlignment="1" applyProtection="1">
      <alignment wrapText="1"/>
      <protection locked="0"/>
    </xf>
    <xf numFmtId="0" fontId="39" fillId="0" borderId="0" xfId="0" applyFont="1"/>
    <xf numFmtId="0" fontId="22" fillId="4" borderId="17" xfId="48" applyNumberFormat="1" applyFont="1" applyFill="1" applyBorder="1" applyAlignment="1" applyProtection="1">
      <alignment horizontal="center" vertical="center" wrapText="1"/>
    </xf>
    <xf numFmtId="3" fontId="9" fillId="4" borderId="33" xfId="48" applyNumberFormat="1" applyFont="1" applyFill="1" applyBorder="1" applyAlignment="1" applyProtection="1">
      <alignment horizontal="right" vertical="center"/>
    </xf>
    <xf numFmtId="0" fontId="0" fillId="4" borderId="1" xfId="24" applyNumberFormat="1" applyFont="1" applyFill="1" applyBorder="1" applyAlignment="1" applyProtection="1">
      <alignment wrapText="1"/>
      <protection locked="0"/>
    </xf>
    <xf numFmtId="0" fontId="21" fillId="4" borderId="1" xfId="10"/>
    <xf numFmtId="0" fontId="0" fillId="4" borderId="1" xfId="41" applyNumberFormat="1" applyFont="1" applyFill="1" applyBorder="1" applyAlignment="1" applyProtection="1">
      <alignment wrapText="1"/>
      <protection locked="0"/>
    </xf>
    <xf numFmtId="0" fontId="17" fillId="4" borderId="40" xfId="41" applyNumberFormat="1" applyFont="1" applyFill="1" applyBorder="1" applyAlignment="1" applyProtection="1">
      <alignment horizontal="center" vertical="center"/>
    </xf>
    <xf numFmtId="0" fontId="18" fillId="4" borderId="40" xfId="41" applyNumberFormat="1" applyFont="1" applyFill="1" applyBorder="1" applyAlignment="1" applyProtection="1">
      <alignment horizontal="center" vertical="center" wrapText="1"/>
    </xf>
    <xf numFmtId="0" fontId="19" fillId="4" borderId="32" xfId="41" applyNumberFormat="1" applyFont="1" applyFill="1" applyBorder="1" applyAlignment="1" applyProtection="1">
      <alignment horizontal="center" vertical="center"/>
    </xf>
    <xf numFmtId="0" fontId="19" fillId="4" borderId="33" xfId="41" applyNumberFormat="1" applyFont="1" applyFill="1" applyBorder="1" applyAlignment="1" applyProtection="1">
      <alignment horizontal="center" vertical="center"/>
    </xf>
    <xf numFmtId="0" fontId="28" fillId="4" borderId="33" xfId="41" applyNumberFormat="1" applyFont="1" applyFill="1" applyBorder="1" applyAlignment="1" applyProtection="1">
      <alignment horizontal="left" vertical="center"/>
    </xf>
    <xf numFmtId="0" fontId="19" fillId="4" borderId="33" xfId="41" applyNumberFormat="1" applyFont="1" applyFill="1" applyBorder="1" applyAlignment="1" applyProtection="1">
      <alignment horizontal="right" vertical="center"/>
    </xf>
    <xf numFmtId="3" fontId="19" fillId="4" borderId="6" xfId="41" applyNumberFormat="1" applyFont="1" applyFill="1" applyBorder="1" applyAlignment="1" applyProtection="1">
      <alignment horizontal="right" vertical="center"/>
    </xf>
    <xf numFmtId="0" fontId="19" fillId="4" borderId="33" xfId="41" applyNumberFormat="1" applyFont="1" applyFill="1" applyBorder="1" applyAlignment="1" applyProtection="1">
      <alignment horizontal="left" vertical="center"/>
    </xf>
    <xf numFmtId="0" fontId="40" fillId="4" borderId="1" xfId="10" applyNumberFormat="1" applyFont="1" applyFill="1" applyBorder="1" applyAlignment="1" applyProtection="1">
      <alignment horizontal="center" vertical="center"/>
    </xf>
    <xf numFmtId="0" fontId="40" fillId="4" borderId="1" xfId="10" applyNumberFormat="1" applyFont="1" applyFill="1" applyBorder="1" applyAlignment="1" applyProtection="1">
      <alignment horizontal="left" vertical="center" wrapText="1"/>
    </xf>
    <xf numFmtId="3" fontId="19" fillId="4" borderId="1" xfId="10" applyNumberFormat="1" applyFont="1" applyFill="1" applyBorder="1" applyAlignment="1" applyProtection="1">
      <alignment horizontal="right" vertical="center"/>
    </xf>
    <xf numFmtId="0" fontId="12" fillId="4" borderId="58" xfId="10" applyNumberFormat="1" applyFont="1" applyFill="1" applyBorder="1" applyAlignment="1" applyProtection="1">
      <alignment horizontal="left" vertical="center"/>
    </xf>
    <xf numFmtId="0" fontId="12" fillId="4" borderId="58" xfId="10" applyNumberFormat="1" applyFont="1" applyFill="1" applyBorder="1" applyAlignment="1" applyProtection="1">
      <alignment vertical="center"/>
    </xf>
    <xf numFmtId="0" fontId="12" fillId="4" borderId="117" xfId="10" applyNumberFormat="1" applyFont="1" applyFill="1" applyBorder="1" applyAlignment="1" applyProtection="1">
      <alignment horizontal="left" vertical="center"/>
    </xf>
    <xf numFmtId="0" fontId="12" fillId="4" borderId="8" xfId="10" applyNumberFormat="1" applyFont="1" applyFill="1" applyBorder="1" applyAlignment="1" applyProtection="1">
      <alignment horizontal="left" vertical="center"/>
    </xf>
    <xf numFmtId="0" fontId="0" fillId="4" borderId="1" xfId="25" applyNumberFormat="1" applyFont="1" applyFill="1" applyBorder="1" applyAlignment="1" applyProtection="1">
      <alignment wrapText="1"/>
      <protection locked="0"/>
    </xf>
    <xf numFmtId="0" fontId="14" fillId="4" borderId="1" xfId="25" applyNumberFormat="1" applyFont="1" applyFill="1" applyBorder="1" applyAlignment="1" applyProtection="1">
      <alignment horizontal="left" vertical="top"/>
    </xf>
    <xf numFmtId="0" fontId="17" fillId="4" borderId="8" xfId="44" applyNumberFormat="1" applyFont="1" applyFill="1" applyBorder="1" applyAlignment="1" applyProtection="1">
      <alignment horizontal="center" vertical="center"/>
    </xf>
    <xf numFmtId="0" fontId="17" fillId="4" borderId="40" xfId="44" applyNumberFormat="1" applyFont="1" applyFill="1" applyBorder="1" applyAlignment="1" applyProtection="1">
      <alignment horizontal="center" vertical="center"/>
    </xf>
    <xf numFmtId="0" fontId="18" fillId="4" borderId="8" xfId="44" applyNumberFormat="1" applyFont="1" applyFill="1" applyBorder="1" applyAlignment="1" applyProtection="1">
      <alignment horizontal="center" vertical="center" wrapText="1"/>
    </xf>
    <xf numFmtId="0" fontId="18" fillId="4" borderId="40" xfId="44" applyNumberFormat="1" applyFont="1" applyFill="1" applyBorder="1" applyAlignment="1" applyProtection="1">
      <alignment horizontal="center" vertical="center" wrapText="1"/>
    </xf>
    <xf numFmtId="0" fontId="0" fillId="4" borderId="1" xfId="26" applyNumberFormat="1" applyFont="1" applyFill="1" applyBorder="1" applyAlignment="1" applyProtection="1">
      <alignment wrapText="1"/>
      <protection locked="0"/>
    </xf>
    <xf numFmtId="0" fontId="14" fillId="4" borderId="1" xfId="26" applyNumberFormat="1" applyFont="1" applyFill="1" applyBorder="1" applyAlignment="1" applyProtection="1">
      <alignment horizontal="left" vertical="top"/>
    </xf>
    <xf numFmtId="0" fontId="0" fillId="4" borderId="1" xfId="45" applyNumberFormat="1" applyFont="1" applyFill="1" applyBorder="1" applyAlignment="1" applyProtection="1">
      <alignment wrapText="1"/>
      <protection locked="0"/>
    </xf>
    <xf numFmtId="0" fontId="17" fillId="4" borderId="40" xfId="45" applyNumberFormat="1" applyFont="1" applyFill="1" applyBorder="1" applyAlignment="1" applyProtection="1">
      <alignment horizontal="center" vertical="center"/>
    </xf>
    <xf numFmtId="0" fontId="18" fillId="4" borderId="40" xfId="45" applyNumberFormat="1" applyFont="1" applyFill="1" applyBorder="1" applyAlignment="1" applyProtection="1">
      <alignment horizontal="center" vertical="center" wrapText="1"/>
    </xf>
    <xf numFmtId="0" fontId="19" fillId="4" borderId="32" xfId="45" applyNumberFormat="1" applyFont="1" applyFill="1" applyBorder="1" applyAlignment="1" applyProtection="1">
      <alignment horizontal="center" vertical="center"/>
    </xf>
    <xf numFmtId="0" fontId="19" fillId="4" borderId="33" xfId="45" applyNumberFormat="1" applyFont="1" applyFill="1" applyBorder="1" applyAlignment="1" applyProtection="1">
      <alignment horizontal="center" vertical="center"/>
    </xf>
    <xf numFmtId="0" fontId="28" fillId="4" borderId="33" xfId="45" applyNumberFormat="1" applyFont="1" applyFill="1" applyBorder="1" applyAlignment="1" applyProtection="1">
      <alignment horizontal="left" vertical="center"/>
    </xf>
    <xf numFmtId="0" fontId="19" fillId="5" borderId="33" xfId="45" applyNumberFormat="1" applyFont="1" applyFill="1" applyBorder="1" applyAlignment="1" applyProtection="1">
      <alignment horizontal="right" vertical="center"/>
    </xf>
    <xf numFmtId="3" fontId="19" fillId="4" borderId="6" xfId="45" applyNumberFormat="1" applyFont="1" applyFill="1" applyBorder="1" applyAlignment="1" applyProtection="1">
      <alignment horizontal="right" vertical="center"/>
    </xf>
    <xf numFmtId="0" fontId="19" fillId="4" borderId="33" xfId="45" applyNumberFormat="1" applyFont="1" applyFill="1" applyBorder="1" applyAlignment="1" applyProtection="1">
      <alignment horizontal="right" vertical="center"/>
    </xf>
    <xf numFmtId="0" fontId="0" fillId="4" borderId="118" xfId="26" applyNumberFormat="1" applyFont="1" applyFill="1" applyBorder="1" applyAlignment="1" applyProtection="1">
      <alignment wrapText="1"/>
      <protection locked="0"/>
    </xf>
    <xf numFmtId="0" fontId="0" fillId="4" borderId="1" xfId="27" applyNumberFormat="1" applyFont="1" applyFill="1" applyBorder="1" applyAlignment="1" applyProtection="1">
      <alignment wrapText="1"/>
      <protection locked="0"/>
    </xf>
    <xf numFmtId="0" fontId="14" fillId="4" borderId="1" xfId="27" applyNumberFormat="1" applyFont="1" applyFill="1" applyBorder="1" applyAlignment="1" applyProtection="1">
      <alignment horizontal="left" vertical="top"/>
    </xf>
    <xf numFmtId="0" fontId="0" fillId="4" borderId="1" xfId="40" applyNumberFormat="1" applyFont="1" applyFill="1" applyBorder="1" applyAlignment="1" applyProtection="1">
      <alignment wrapText="1"/>
      <protection locked="0"/>
    </xf>
    <xf numFmtId="0" fontId="17" fillId="4" borderId="8" xfId="40" applyNumberFormat="1" applyFont="1" applyFill="1" applyBorder="1" applyAlignment="1" applyProtection="1">
      <alignment horizontal="center" vertical="center"/>
    </xf>
    <xf numFmtId="0" fontId="17" fillId="4" borderId="40" xfId="40" applyNumberFormat="1" applyFont="1" applyFill="1" applyBorder="1" applyAlignment="1" applyProtection="1">
      <alignment horizontal="center" vertical="center"/>
    </xf>
    <xf numFmtId="0" fontId="18" fillId="4" borderId="8" xfId="40" applyNumberFormat="1" applyFont="1" applyFill="1" applyBorder="1" applyAlignment="1" applyProtection="1">
      <alignment horizontal="center" vertical="center" wrapText="1"/>
    </xf>
    <xf numFmtId="0" fontId="18" fillId="4" borderId="40" xfId="40" applyNumberFormat="1" applyFont="1" applyFill="1" applyBorder="1" applyAlignment="1" applyProtection="1">
      <alignment horizontal="center" vertical="center" wrapText="1"/>
    </xf>
    <xf numFmtId="0" fontId="1" fillId="4" borderId="1" xfId="27" applyNumberFormat="1" applyFont="1" applyFill="1" applyBorder="1" applyAlignment="1" applyProtection="1">
      <alignment horizontal="left" vertical="top"/>
    </xf>
    <xf numFmtId="0" fontId="0" fillId="4" borderId="118" xfId="10" applyNumberFormat="1" applyFont="1" applyFill="1" applyBorder="1" applyAlignment="1" applyProtection="1">
      <alignment wrapText="1"/>
      <protection locked="0"/>
    </xf>
    <xf numFmtId="0" fontId="0" fillId="4" borderId="1" xfId="28" applyNumberFormat="1" applyFont="1" applyFill="1" applyBorder="1" applyAlignment="1" applyProtection="1">
      <alignment wrapText="1"/>
      <protection locked="0"/>
    </xf>
    <xf numFmtId="0" fontId="14" fillId="4" borderId="1" xfId="28" applyNumberFormat="1" applyFont="1" applyFill="1" applyBorder="1" applyAlignment="1" applyProtection="1">
      <alignment horizontal="left" vertical="top"/>
    </xf>
    <xf numFmtId="0" fontId="0" fillId="4" borderId="1" xfId="42" applyNumberFormat="1" applyFont="1" applyFill="1" applyBorder="1" applyAlignment="1" applyProtection="1">
      <alignment wrapText="1"/>
      <protection locked="0"/>
    </xf>
    <xf numFmtId="0" fontId="17" fillId="4" borderId="8" xfId="42" applyNumberFormat="1" applyFont="1" applyFill="1" applyBorder="1" applyAlignment="1" applyProtection="1">
      <alignment horizontal="center" vertical="center"/>
    </xf>
    <xf numFmtId="0" fontId="17" fillId="4" borderId="40" xfId="42" applyNumberFormat="1" applyFont="1" applyFill="1" applyBorder="1" applyAlignment="1" applyProtection="1">
      <alignment horizontal="center" vertical="center"/>
    </xf>
    <xf numFmtId="0" fontId="18" fillId="4" borderId="8" xfId="42" applyNumberFormat="1" applyFont="1" applyFill="1" applyBorder="1" applyAlignment="1" applyProtection="1">
      <alignment horizontal="center" vertical="center" wrapText="1"/>
    </xf>
    <xf numFmtId="0" fontId="18" fillId="4" borderId="40" xfId="42" applyNumberFormat="1" applyFont="1" applyFill="1" applyBorder="1" applyAlignment="1" applyProtection="1">
      <alignment horizontal="center" vertical="center" wrapText="1"/>
    </xf>
    <xf numFmtId="0" fontId="19" fillId="4" borderId="32" xfId="42" applyNumberFormat="1" applyFont="1" applyFill="1" applyBorder="1" applyAlignment="1" applyProtection="1">
      <alignment horizontal="center" vertical="center"/>
    </xf>
    <xf numFmtId="0" fontId="19" fillId="4" borderId="33" xfId="42" applyNumberFormat="1" applyFont="1" applyFill="1" applyBorder="1" applyAlignment="1" applyProtection="1">
      <alignment horizontal="center" vertical="center"/>
    </xf>
    <xf numFmtId="0" fontId="19" fillId="4" borderId="33" xfId="42" applyNumberFormat="1" applyFont="1" applyFill="1" applyBorder="1" applyAlignment="1" applyProtection="1">
      <alignment horizontal="left" vertical="center" wrapText="1"/>
    </xf>
    <xf numFmtId="0" fontId="19" fillId="4" borderId="33" xfId="42" applyNumberFormat="1" applyFont="1" applyFill="1" applyBorder="1" applyAlignment="1" applyProtection="1">
      <alignment horizontal="left" vertical="center"/>
    </xf>
    <xf numFmtId="3" fontId="19" fillId="4" borderId="33" xfId="42" applyNumberFormat="1" applyFont="1" applyFill="1" applyBorder="1" applyAlignment="1" applyProtection="1">
      <alignment horizontal="right" vertical="center"/>
    </xf>
    <xf numFmtId="0" fontId="12" fillId="4" borderId="8" xfId="28" applyNumberFormat="1" applyFont="1" applyFill="1" applyBorder="1" applyAlignment="1" applyProtection="1">
      <alignment horizontal="left" vertical="center"/>
    </xf>
    <xf numFmtId="0" fontId="0" fillId="4" borderId="1" xfId="34" applyNumberFormat="1" applyFont="1" applyFill="1" applyBorder="1" applyAlignment="1" applyProtection="1">
      <alignment wrapText="1"/>
      <protection locked="0"/>
    </xf>
    <xf numFmtId="0" fontId="19" fillId="4" borderId="1" xfId="34" applyNumberFormat="1" applyFont="1" applyFill="1" applyBorder="1" applyAlignment="1" applyProtection="1">
      <alignment horizontal="left" vertical="top"/>
    </xf>
    <xf numFmtId="0" fontId="0" fillId="4" borderId="1" xfId="55" applyNumberFormat="1" applyFont="1" applyFill="1" applyBorder="1" applyAlignment="1" applyProtection="1">
      <alignment wrapText="1"/>
      <protection locked="0"/>
    </xf>
    <xf numFmtId="0" fontId="1" fillId="4" borderId="1" xfId="55" applyNumberFormat="1" applyFont="1" applyFill="1" applyBorder="1" applyAlignment="1" applyProtection="1">
      <alignment horizontal="left" vertical="top"/>
    </xf>
    <xf numFmtId="0" fontId="43" fillId="3" borderId="122" xfId="55" applyNumberFormat="1" applyFont="1" applyFill="1" applyBorder="1" applyAlignment="1" applyProtection="1">
      <alignment horizontal="center" vertical="center" wrapText="1"/>
    </xf>
    <xf numFmtId="0" fontId="43" fillId="3" borderId="126" xfId="55" applyNumberFormat="1" applyFont="1" applyFill="1" applyBorder="1" applyAlignment="1" applyProtection="1">
      <alignment horizontal="center" vertical="center" wrapText="1"/>
    </xf>
    <xf numFmtId="0" fontId="44" fillId="4" borderId="130" xfId="55" applyNumberFormat="1" applyFont="1" applyFill="1" applyBorder="1" applyAlignment="1" applyProtection="1">
      <alignment horizontal="center" vertical="center" wrapText="1"/>
    </xf>
    <xf numFmtId="0" fontId="46" fillId="4" borderId="130" xfId="55" applyNumberFormat="1" applyFont="1" applyFill="1" applyBorder="1" applyAlignment="1" applyProtection="1">
      <alignment horizontal="center" vertical="center" wrapText="1"/>
    </xf>
    <xf numFmtId="0" fontId="46" fillId="4" borderId="137" xfId="55" applyNumberFormat="1" applyFont="1" applyFill="1" applyBorder="1" applyAlignment="1" applyProtection="1">
      <alignment horizontal="center" vertical="center"/>
    </xf>
    <xf numFmtId="0" fontId="47" fillId="4" borderId="33" xfId="55" applyNumberFormat="1" applyFont="1" applyFill="1" applyBorder="1" applyAlignment="1" applyProtection="1">
      <alignment horizontal="center" vertical="center" wrapText="1"/>
    </xf>
    <xf numFmtId="0" fontId="47" fillId="4" borderId="138" xfId="55" applyNumberFormat="1" applyFont="1" applyFill="1" applyBorder="1" applyAlignment="1" applyProtection="1">
      <alignment horizontal="center" vertical="center" wrapText="1"/>
    </xf>
    <xf numFmtId="0" fontId="47" fillId="4" borderId="136" xfId="55" applyNumberFormat="1" applyFont="1" applyFill="1" applyBorder="1" applyAlignment="1" applyProtection="1">
      <alignment horizontal="center" vertical="center" wrapText="1"/>
    </xf>
    <xf numFmtId="0" fontId="48" fillId="2" borderId="139" xfId="55" applyNumberFormat="1" applyFont="1" applyFill="1" applyBorder="1" applyAlignment="1" applyProtection="1">
      <alignment horizontal="center" vertical="center"/>
    </xf>
    <xf numFmtId="0" fontId="9" fillId="2" borderId="140" xfId="55" applyNumberFormat="1" applyFont="1" applyFill="1" applyBorder="1" applyAlignment="1" applyProtection="1">
      <alignment horizontal="left" vertical="center" wrapText="1"/>
    </xf>
    <xf numFmtId="0" fontId="9" fillId="2" borderId="141" xfId="55" applyNumberFormat="1" applyFont="1" applyFill="1" applyBorder="1" applyAlignment="1" applyProtection="1">
      <alignment horizontal="center" vertical="center"/>
    </xf>
    <xf numFmtId="0" fontId="9" fillId="2" borderId="142" xfId="55" applyNumberFormat="1" applyFont="1" applyFill="1" applyBorder="1" applyAlignment="1" applyProtection="1">
      <alignment horizontal="right" vertical="center" wrapText="1"/>
    </xf>
    <xf numFmtId="0" fontId="9" fillId="2" borderId="141" xfId="55" applyNumberFormat="1" applyFont="1" applyFill="1" applyBorder="1" applyAlignment="1" applyProtection="1">
      <alignment horizontal="right" vertical="center"/>
    </xf>
    <xf numFmtId="9" fontId="9" fillId="2" borderId="143" xfId="55" applyNumberFormat="1" applyFont="1" applyFill="1" applyBorder="1" applyAlignment="1" applyProtection="1">
      <alignment horizontal="right" vertical="center"/>
    </xf>
    <xf numFmtId="0" fontId="50" fillId="4" borderId="130" xfId="55" applyNumberFormat="1" applyFont="1" applyFill="1" applyBorder="1" applyAlignment="1" applyProtection="1">
      <alignment horizontal="center" vertical="center" wrapText="1"/>
    </xf>
    <xf numFmtId="0" fontId="48" fillId="2" borderId="146" xfId="55" applyNumberFormat="1" applyFont="1" applyFill="1" applyBorder="1" applyAlignment="1" applyProtection="1">
      <alignment horizontal="center" vertical="center"/>
    </xf>
    <xf numFmtId="0" fontId="9" fillId="2" borderId="147" xfId="55" applyNumberFormat="1" applyFont="1" applyFill="1" applyBorder="1" applyAlignment="1" applyProtection="1">
      <alignment horizontal="left" vertical="center" wrapText="1"/>
    </xf>
    <xf numFmtId="0" fontId="53" fillId="4" borderId="130" xfId="55" applyNumberFormat="1" applyFont="1" applyFill="1" applyBorder="1" applyAlignment="1" applyProtection="1">
      <alignment horizontal="center" vertical="center" wrapText="1"/>
    </xf>
    <xf numFmtId="0" fontId="53" fillId="4" borderId="137" xfId="55" applyNumberFormat="1" applyFont="1" applyFill="1" applyBorder="1" applyAlignment="1" applyProtection="1">
      <alignment horizontal="center" vertical="center"/>
    </xf>
    <xf numFmtId="0" fontId="54" fillId="4" borderId="139" xfId="55" applyNumberFormat="1" applyFont="1" applyFill="1" applyBorder="1" applyAlignment="1" applyProtection="1">
      <alignment horizontal="center" vertical="center"/>
    </xf>
    <xf numFmtId="0" fontId="40" fillId="4" borderId="147" xfId="55" applyNumberFormat="1" applyFont="1" applyFill="1" applyBorder="1" applyAlignment="1" applyProtection="1">
      <alignment horizontal="left" vertical="center" wrapText="1"/>
    </xf>
    <xf numFmtId="0" fontId="40" fillId="4" borderId="141" xfId="55" applyNumberFormat="1" applyFont="1" applyFill="1" applyBorder="1" applyAlignment="1" applyProtection="1">
      <alignment horizontal="center" vertical="center"/>
    </xf>
    <xf numFmtId="0" fontId="40" fillId="4" borderId="141" xfId="55" applyNumberFormat="1" applyFont="1" applyFill="1" applyBorder="1" applyAlignment="1" applyProtection="1">
      <alignment horizontal="left" vertical="center"/>
    </xf>
    <xf numFmtId="0" fontId="40" fillId="5" borderId="141" xfId="55" applyNumberFormat="1" applyFont="1" applyFill="1" applyBorder="1" applyAlignment="1" applyProtection="1">
      <alignment horizontal="right" vertical="center"/>
    </xf>
    <xf numFmtId="3" fontId="40" fillId="5" borderId="143" xfId="55" applyNumberFormat="1" applyFont="1" applyFill="1" applyBorder="1" applyAlignment="1" applyProtection="1">
      <alignment horizontal="right" vertical="center"/>
    </xf>
    <xf numFmtId="3" fontId="21" fillId="4" borderId="1" xfId="10" applyNumberFormat="1"/>
    <xf numFmtId="3" fontId="40" fillId="4" borderId="141" xfId="55" applyNumberFormat="1" applyFont="1" applyFill="1" applyBorder="1" applyAlignment="1" applyProtection="1">
      <alignment horizontal="right" vertical="center"/>
    </xf>
    <xf numFmtId="0" fontId="54" fillId="4" borderId="148" xfId="55" applyNumberFormat="1" applyFont="1" applyFill="1" applyBorder="1" applyAlignment="1" applyProtection="1">
      <alignment horizontal="center" vertical="center"/>
    </xf>
    <xf numFmtId="0" fontId="40" fillId="4" borderId="149" xfId="55" applyNumberFormat="1" applyFont="1" applyFill="1" applyBorder="1" applyAlignment="1" applyProtection="1">
      <alignment horizontal="left" vertical="center" wrapText="1"/>
    </xf>
    <xf numFmtId="0" fontId="40" fillId="4" borderId="150" xfId="55" applyNumberFormat="1" applyFont="1" applyFill="1" applyBorder="1" applyAlignment="1" applyProtection="1">
      <alignment horizontal="center" vertical="center"/>
    </xf>
    <xf numFmtId="0" fontId="40" fillId="4" borderId="150" xfId="55" applyNumberFormat="1" applyFont="1" applyFill="1" applyBorder="1" applyAlignment="1" applyProtection="1">
      <alignment horizontal="left" vertical="center"/>
    </xf>
    <xf numFmtId="3" fontId="40" fillId="4" borderId="150" xfId="55" applyNumberFormat="1" applyFont="1" applyFill="1" applyBorder="1" applyAlignment="1" applyProtection="1">
      <alignment horizontal="right" vertical="center"/>
    </xf>
    <xf numFmtId="0" fontId="40" fillId="2" borderId="1" xfId="34" applyNumberFormat="1" applyFont="1" applyFill="1" applyBorder="1" applyAlignment="1" applyProtection="1">
      <alignment horizontal="left" vertical="center"/>
    </xf>
    <xf numFmtId="0" fontId="49" fillId="4" borderId="81" xfId="10" applyNumberFormat="1" applyFont="1" applyFill="1" applyBorder="1" applyAlignment="1" applyProtection="1">
      <alignment horizontal="left" vertical="center"/>
    </xf>
    <xf numFmtId="0" fontId="49" fillId="4" borderId="152" xfId="10" applyNumberFormat="1" applyFont="1" applyFill="1" applyBorder="1" applyAlignment="1" applyProtection="1">
      <alignment horizontal="left" vertical="center"/>
    </xf>
    <xf numFmtId="0" fontId="49" fillId="4" borderId="55" xfId="10" applyNumberFormat="1" applyFont="1" applyFill="1" applyBorder="1" applyAlignment="1" applyProtection="1">
      <alignment horizontal="left" vertical="center"/>
    </xf>
    <xf numFmtId="0" fontId="49" fillId="4" borderId="56" xfId="10" applyNumberFormat="1" applyFont="1" applyFill="1" applyBorder="1" applyAlignment="1" applyProtection="1">
      <alignment horizontal="left" vertical="center"/>
    </xf>
    <xf numFmtId="0" fontId="49" fillId="4" borderId="85" xfId="10" applyNumberFormat="1" applyFont="1" applyFill="1" applyBorder="1" applyAlignment="1" applyProtection="1">
      <alignment horizontal="left" vertical="center"/>
    </xf>
    <xf numFmtId="0" fontId="49" fillId="4" borderId="153" xfId="10" applyNumberFormat="1" applyFont="1" applyFill="1" applyBorder="1" applyAlignment="1" applyProtection="1">
      <alignment horizontal="left" vertical="center"/>
    </xf>
    <xf numFmtId="0" fontId="0" fillId="4" borderId="1" xfId="39" applyNumberFormat="1" applyFont="1" applyFill="1" applyBorder="1" applyAlignment="1" applyProtection="1">
      <alignment wrapText="1"/>
      <protection locked="0"/>
    </xf>
    <xf numFmtId="0" fontId="19" fillId="4" borderId="1" xfId="39" applyNumberFormat="1" applyFont="1" applyFill="1" applyBorder="1" applyAlignment="1" applyProtection="1">
      <alignment horizontal="left" vertical="top"/>
    </xf>
    <xf numFmtId="0" fontId="0" fillId="4" borderId="1" xfId="60" applyNumberFormat="1" applyFont="1" applyFill="1" applyBorder="1" applyAlignment="1" applyProtection="1">
      <alignment wrapText="1"/>
      <protection locked="0"/>
    </xf>
    <xf numFmtId="0" fontId="43" fillId="3" borderId="154" xfId="60" applyNumberFormat="1" applyFont="1" applyFill="1" applyBorder="1" applyAlignment="1" applyProtection="1">
      <alignment horizontal="center" vertical="center" wrapText="1"/>
    </xf>
    <xf numFmtId="0" fontId="43" fillId="3" borderId="157" xfId="60" applyNumberFormat="1" applyFont="1" applyFill="1" applyBorder="1" applyAlignment="1" applyProtection="1">
      <alignment horizontal="center" vertical="center" wrapText="1"/>
    </xf>
    <xf numFmtId="0" fontId="45" fillId="4" borderId="158" xfId="60" applyNumberFormat="1" applyFont="1" applyFill="1" applyBorder="1" applyAlignment="1" applyProtection="1">
      <alignment horizontal="center" vertical="center" wrapText="1"/>
    </xf>
    <xf numFmtId="0" fontId="40" fillId="2" borderId="1" xfId="39" applyNumberFormat="1" applyFont="1" applyFill="1" applyBorder="1" applyAlignment="1" applyProtection="1">
      <alignment horizontal="left" vertical="center"/>
    </xf>
    <xf numFmtId="0" fontId="55" fillId="4" borderId="8" xfId="39" applyNumberFormat="1" applyFont="1" applyFill="1" applyBorder="1" applyAlignment="1" applyProtection="1">
      <alignment horizontal="left" vertical="center"/>
    </xf>
    <xf numFmtId="0" fontId="49" fillId="4" borderId="8" xfId="39" applyNumberFormat="1" applyFont="1" applyFill="1" applyBorder="1" applyAlignment="1" applyProtection="1">
      <alignment horizontal="left" vertical="center"/>
    </xf>
    <xf numFmtId="0" fontId="0" fillId="4" borderId="1" xfId="35" applyNumberFormat="1" applyFont="1" applyFill="1" applyBorder="1" applyAlignment="1" applyProtection="1">
      <alignment wrapText="1"/>
      <protection locked="0"/>
    </xf>
    <xf numFmtId="0" fontId="19" fillId="4" borderId="1" xfId="35" applyNumberFormat="1" applyFont="1" applyFill="1" applyBorder="1" applyAlignment="1" applyProtection="1">
      <alignment horizontal="left" vertical="top"/>
    </xf>
    <xf numFmtId="0" fontId="0" fillId="4" borderId="1" xfId="57" applyNumberFormat="1" applyFont="1" applyFill="1" applyBorder="1" applyAlignment="1" applyProtection="1">
      <alignment wrapText="1"/>
      <protection locked="0"/>
    </xf>
    <xf numFmtId="0" fontId="1" fillId="4" borderId="1" xfId="57" applyNumberFormat="1" applyFont="1" applyFill="1" applyBorder="1" applyAlignment="1" applyProtection="1">
      <alignment horizontal="left" vertical="top"/>
    </xf>
    <xf numFmtId="0" fontId="43" fillId="3" borderId="154" xfId="57" applyNumberFormat="1" applyFont="1" applyFill="1" applyBorder="1" applyAlignment="1" applyProtection="1">
      <alignment horizontal="center" vertical="center" wrapText="1"/>
    </xf>
    <xf numFmtId="0" fontId="43" fillId="3" borderId="157" xfId="57" applyNumberFormat="1" applyFont="1" applyFill="1" applyBorder="1" applyAlignment="1" applyProtection="1">
      <alignment horizontal="center" vertical="center" wrapText="1"/>
    </xf>
    <xf numFmtId="0" fontId="45" fillId="4" borderId="158" xfId="57" applyNumberFormat="1" applyFont="1" applyFill="1" applyBorder="1" applyAlignment="1" applyProtection="1">
      <alignment horizontal="center" vertical="center" wrapText="1"/>
    </xf>
    <xf numFmtId="0" fontId="46" fillId="4" borderId="158" xfId="57" applyNumberFormat="1" applyFont="1" applyFill="1" applyBorder="1" applyAlignment="1" applyProtection="1">
      <alignment horizontal="center" vertical="center" wrapText="1"/>
    </xf>
    <xf numFmtId="0" fontId="46" fillId="4" borderId="137" xfId="57" applyNumberFormat="1" applyFont="1" applyFill="1" applyBorder="1" applyAlignment="1" applyProtection="1">
      <alignment horizontal="center" vertical="center"/>
    </xf>
    <xf numFmtId="0" fontId="47" fillId="4" borderId="33" xfId="57" applyNumberFormat="1" applyFont="1" applyFill="1" applyBorder="1" applyAlignment="1" applyProtection="1">
      <alignment horizontal="center" vertical="center" wrapText="1"/>
    </xf>
    <xf numFmtId="0" fontId="47" fillId="4" borderId="138" xfId="57" applyNumberFormat="1" applyFont="1" applyFill="1" applyBorder="1" applyAlignment="1" applyProtection="1">
      <alignment horizontal="center" vertical="center" wrapText="1"/>
    </xf>
    <xf numFmtId="0" fontId="47" fillId="4" borderId="135" xfId="57" applyNumberFormat="1" applyFont="1" applyFill="1" applyBorder="1" applyAlignment="1" applyProtection="1">
      <alignment horizontal="center" vertical="center" wrapText="1"/>
    </xf>
    <xf numFmtId="0" fontId="48" fillId="2" borderId="159" xfId="57" applyNumberFormat="1" applyFont="1" applyFill="1" applyBorder="1" applyAlignment="1" applyProtection="1">
      <alignment horizontal="center" vertical="center"/>
    </xf>
    <xf numFmtId="0" fontId="9" fillId="2" borderId="140" xfId="57" applyNumberFormat="1" applyFont="1" applyFill="1" applyBorder="1" applyAlignment="1" applyProtection="1">
      <alignment horizontal="left" vertical="center" wrapText="1"/>
    </xf>
    <xf numFmtId="0" fontId="9" fillId="2" borderId="141" xfId="57" applyNumberFormat="1" applyFont="1" applyFill="1" applyBorder="1" applyAlignment="1" applyProtection="1">
      <alignment horizontal="center" vertical="center"/>
    </xf>
    <xf numFmtId="0" fontId="9" fillId="2" borderId="142" xfId="57" applyNumberFormat="1" applyFont="1" applyFill="1" applyBorder="1" applyAlignment="1" applyProtection="1">
      <alignment horizontal="right" vertical="center" wrapText="1"/>
    </xf>
    <xf numFmtId="0" fontId="9" fillId="2" borderId="141" xfId="57" applyNumberFormat="1" applyFont="1" applyFill="1" applyBorder="1" applyAlignment="1" applyProtection="1">
      <alignment horizontal="right" vertical="center" wrapText="1"/>
    </xf>
    <xf numFmtId="0" fontId="9" fillId="2" borderId="141" xfId="57" applyNumberFormat="1" applyFont="1" applyFill="1" applyBorder="1" applyAlignment="1" applyProtection="1">
      <alignment horizontal="right" vertical="center"/>
    </xf>
    <xf numFmtId="9" fontId="9" fillId="2" borderId="160" xfId="57" applyNumberFormat="1" applyFont="1" applyFill="1" applyBorder="1" applyAlignment="1" applyProtection="1">
      <alignment horizontal="right" vertical="center"/>
    </xf>
    <xf numFmtId="0" fontId="50" fillId="4" borderId="158" xfId="57" applyNumberFormat="1" applyFont="1" applyFill="1" applyBorder="1" applyAlignment="1" applyProtection="1">
      <alignment horizontal="center" vertical="center" wrapText="1"/>
    </xf>
    <xf numFmtId="0" fontId="48" fillId="2" borderId="161" xfId="57" applyNumberFormat="1" applyFont="1" applyFill="1" applyBorder="1" applyAlignment="1" applyProtection="1">
      <alignment horizontal="center" vertical="center"/>
    </xf>
    <xf numFmtId="0" fontId="9" fillId="2" borderId="147" xfId="57" applyNumberFormat="1" applyFont="1" applyFill="1" applyBorder="1" applyAlignment="1" applyProtection="1">
      <alignment horizontal="left" vertical="center" wrapText="1"/>
    </xf>
    <xf numFmtId="0" fontId="9" fillId="2" borderId="141" xfId="61" applyNumberFormat="1" applyFont="1" applyFill="1" applyBorder="1" applyAlignment="1" applyProtection="1">
      <alignment horizontal="right" vertical="center"/>
    </xf>
    <xf numFmtId="0" fontId="54" fillId="4" borderId="159" xfId="57" applyNumberFormat="1" applyFont="1" applyFill="1" applyBorder="1" applyAlignment="1" applyProtection="1">
      <alignment horizontal="center" vertical="center"/>
    </xf>
    <xf numFmtId="0" fontId="40" fillId="4" borderId="147" xfId="57" applyNumberFormat="1" applyFont="1" applyFill="1" applyBorder="1" applyAlignment="1" applyProtection="1">
      <alignment horizontal="left" vertical="center" wrapText="1"/>
    </xf>
    <xf numFmtId="0" fontId="40" fillId="4" borderId="141" xfId="57" applyNumberFormat="1" applyFont="1" applyFill="1" applyBorder="1" applyAlignment="1" applyProtection="1">
      <alignment horizontal="center" vertical="center"/>
    </xf>
    <xf numFmtId="0" fontId="40" fillId="4" borderId="141" xfId="57" applyNumberFormat="1" applyFont="1" applyFill="1" applyBorder="1" applyAlignment="1" applyProtection="1">
      <alignment horizontal="left" vertical="center"/>
    </xf>
    <xf numFmtId="0" fontId="40" fillId="5" borderId="141" xfId="57" applyNumberFormat="1" applyFont="1" applyFill="1" applyBorder="1" applyAlignment="1" applyProtection="1">
      <alignment horizontal="right" vertical="center"/>
    </xf>
    <xf numFmtId="3" fontId="40" fillId="4" borderId="141" xfId="57" applyNumberFormat="1" applyFont="1" applyFill="1" applyBorder="1" applyAlignment="1" applyProtection="1">
      <alignment horizontal="right" vertical="center"/>
    </xf>
    <xf numFmtId="0" fontId="40" fillId="2" borderId="1" xfId="35" applyNumberFormat="1" applyFont="1" applyFill="1" applyBorder="1" applyAlignment="1" applyProtection="1">
      <alignment horizontal="left" vertical="center"/>
    </xf>
    <xf numFmtId="0" fontId="0" fillId="4" borderId="1" xfId="36" applyNumberFormat="1" applyFont="1" applyFill="1" applyBorder="1" applyAlignment="1" applyProtection="1">
      <alignment wrapText="1"/>
      <protection locked="0"/>
    </xf>
    <xf numFmtId="0" fontId="19" fillId="4" borderId="1" xfId="36" applyNumberFormat="1" applyFont="1" applyFill="1" applyBorder="1" applyAlignment="1" applyProtection="1">
      <alignment horizontal="left" vertical="top"/>
    </xf>
    <xf numFmtId="0" fontId="57" fillId="4" borderId="1" xfId="10" applyFont="1"/>
    <xf numFmtId="0" fontId="0" fillId="4" borderId="1" xfId="58" applyNumberFormat="1" applyFont="1" applyFill="1" applyBorder="1" applyAlignment="1" applyProtection="1">
      <alignment wrapText="1"/>
      <protection locked="0"/>
    </xf>
    <xf numFmtId="0" fontId="1" fillId="4" borderId="1" xfId="58" applyNumberFormat="1" applyFont="1" applyFill="1" applyBorder="1" applyAlignment="1" applyProtection="1">
      <alignment horizontal="left" vertical="top"/>
    </xf>
    <xf numFmtId="0" fontId="43" fillId="3" borderId="154" xfId="58" applyNumberFormat="1" applyFont="1" applyFill="1" applyBorder="1" applyAlignment="1" applyProtection="1">
      <alignment horizontal="center" vertical="center" wrapText="1"/>
    </xf>
    <xf numFmtId="0" fontId="43" fillId="3" borderId="157" xfId="58" applyNumberFormat="1" applyFont="1" applyFill="1" applyBorder="1" applyAlignment="1" applyProtection="1">
      <alignment horizontal="center" vertical="center" wrapText="1"/>
    </xf>
    <xf numFmtId="0" fontId="45" fillId="4" borderId="158" xfId="58" applyNumberFormat="1" applyFont="1" applyFill="1" applyBorder="1" applyAlignment="1" applyProtection="1">
      <alignment horizontal="center" vertical="center" wrapText="1"/>
    </xf>
    <xf numFmtId="0" fontId="46" fillId="4" borderId="158" xfId="58" applyNumberFormat="1" applyFont="1" applyFill="1" applyBorder="1" applyAlignment="1" applyProtection="1">
      <alignment horizontal="center" vertical="center" wrapText="1"/>
    </xf>
    <xf numFmtId="0" fontId="46" fillId="4" borderId="137" xfId="58" applyNumberFormat="1" applyFont="1" applyFill="1" applyBorder="1" applyAlignment="1" applyProtection="1">
      <alignment horizontal="center" vertical="center"/>
    </xf>
    <xf numFmtId="0" fontId="47" fillId="4" borderId="33" xfId="58" applyNumberFormat="1" applyFont="1" applyFill="1" applyBorder="1" applyAlignment="1" applyProtection="1">
      <alignment horizontal="center" vertical="center" wrapText="1"/>
    </xf>
    <xf numFmtId="0" fontId="47" fillId="4" borderId="138" xfId="58" applyNumberFormat="1" applyFont="1" applyFill="1" applyBorder="1" applyAlignment="1" applyProtection="1">
      <alignment horizontal="center" vertical="center" wrapText="1"/>
    </xf>
    <xf numFmtId="0" fontId="40" fillId="2" borderId="1" xfId="36" applyNumberFormat="1" applyFont="1" applyFill="1" applyBorder="1" applyAlignment="1" applyProtection="1">
      <alignment horizontal="left" vertical="center"/>
    </xf>
    <xf numFmtId="0" fontId="57" fillId="4" borderId="1" xfId="10" applyNumberFormat="1" applyFont="1" applyFill="1" applyBorder="1" applyAlignment="1" applyProtection="1">
      <alignment wrapText="1"/>
      <protection locked="0"/>
    </xf>
    <xf numFmtId="0" fontId="9" fillId="2" borderId="1" xfId="10" applyNumberFormat="1" applyFont="1" applyFill="1" applyBorder="1" applyAlignment="1" applyProtection="1">
      <alignment horizontal="left" vertical="center"/>
    </xf>
    <xf numFmtId="0" fontId="23" fillId="4" borderId="8" xfId="10" applyNumberFormat="1" applyFont="1" applyFill="1" applyBorder="1" applyAlignment="1" applyProtection="1">
      <alignment horizontal="center"/>
    </xf>
    <xf numFmtId="0" fontId="0" fillId="4" borderId="1" xfId="37" applyNumberFormat="1" applyFont="1" applyFill="1" applyBorder="1" applyAlignment="1" applyProtection="1">
      <alignment wrapText="1"/>
      <protection locked="0"/>
    </xf>
    <xf numFmtId="0" fontId="19" fillId="4" borderId="1" xfId="37" applyNumberFormat="1" applyFont="1" applyFill="1" applyBorder="1" applyAlignment="1" applyProtection="1">
      <alignment horizontal="left" vertical="top"/>
    </xf>
    <xf numFmtId="0" fontId="0" fillId="4" borderId="1" xfId="59" applyNumberFormat="1" applyFont="1" applyFill="1" applyBorder="1" applyAlignment="1" applyProtection="1">
      <alignment wrapText="1"/>
      <protection locked="0"/>
    </xf>
    <xf numFmtId="0" fontId="1" fillId="4" borderId="1" xfId="59" applyNumberFormat="1" applyFont="1" applyFill="1" applyBorder="1" applyAlignment="1" applyProtection="1">
      <alignment horizontal="left" vertical="top"/>
    </xf>
    <xf numFmtId="0" fontId="43" fillId="3" borderId="154" xfId="59" applyNumberFormat="1" applyFont="1" applyFill="1" applyBorder="1" applyAlignment="1" applyProtection="1">
      <alignment horizontal="center" vertical="center" wrapText="1"/>
    </xf>
    <xf numFmtId="0" fontId="43" fillId="3" borderId="157" xfId="59" applyNumberFormat="1" applyFont="1" applyFill="1" applyBorder="1" applyAlignment="1" applyProtection="1">
      <alignment horizontal="center" vertical="center" wrapText="1"/>
    </xf>
    <xf numFmtId="0" fontId="45" fillId="4" borderId="158" xfId="59" applyNumberFormat="1" applyFont="1" applyFill="1" applyBorder="1" applyAlignment="1" applyProtection="1">
      <alignment horizontal="center" vertical="center" wrapText="1"/>
    </xf>
    <xf numFmtId="0" fontId="46" fillId="4" borderId="158" xfId="59" applyNumberFormat="1" applyFont="1" applyFill="1" applyBorder="1" applyAlignment="1" applyProtection="1">
      <alignment horizontal="center" vertical="center" wrapText="1"/>
    </xf>
    <xf numFmtId="0" fontId="46" fillId="4" borderId="137" xfId="59" applyNumberFormat="1" applyFont="1" applyFill="1" applyBorder="1" applyAlignment="1" applyProtection="1">
      <alignment horizontal="center" vertical="center"/>
    </xf>
    <xf numFmtId="0" fontId="47" fillId="4" borderId="33" xfId="59" applyNumberFormat="1" applyFont="1" applyFill="1" applyBorder="1" applyAlignment="1" applyProtection="1">
      <alignment horizontal="center" vertical="center" wrapText="1"/>
    </xf>
    <xf numFmtId="0" fontId="47" fillId="4" borderId="138" xfId="59" applyNumberFormat="1" applyFont="1" applyFill="1" applyBorder="1" applyAlignment="1" applyProtection="1">
      <alignment horizontal="center" vertical="center" wrapText="1"/>
    </xf>
    <xf numFmtId="0" fontId="47" fillId="4" borderId="135" xfId="59" applyNumberFormat="1" applyFont="1" applyFill="1" applyBorder="1" applyAlignment="1" applyProtection="1">
      <alignment horizontal="center" vertical="center"/>
    </xf>
    <xf numFmtId="0" fontId="40" fillId="2" borderId="1" xfId="37" applyNumberFormat="1" applyFont="1" applyFill="1" applyBorder="1" applyAlignment="1" applyProtection="1">
      <alignment horizontal="left" vertical="center"/>
    </xf>
    <xf numFmtId="0" fontId="49" fillId="4" borderId="8" xfId="37" applyNumberFormat="1" applyFont="1" applyFill="1" applyBorder="1" applyAlignment="1" applyProtection="1">
      <alignment horizontal="left" vertical="center"/>
    </xf>
    <xf numFmtId="0" fontId="55" fillId="4" borderId="8" xfId="37" applyNumberFormat="1" applyFont="1" applyFill="1" applyBorder="1" applyAlignment="1" applyProtection="1">
      <alignment horizontal="center"/>
    </xf>
    <xf numFmtId="3" fontId="9" fillId="5" borderId="25" xfId="0" applyNumberFormat="1" applyFont="1" applyFill="1" applyBorder="1" applyAlignment="1" applyProtection="1">
      <alignment horizontal="right" vertical="center"/>
    </xf>
    <xf numFmtId="0" fontId="9" fillId="2" borderId="32" xfId="0" applyNumberFormat="1" applyFont="1" applyFill="1" applyBorder="1" applyAlignment="1" applyProtection="1">
      <alignment horizontal="center" vertical="center"/>
    </xf>
    <xf numFmtId="3" fontId="19" fillId="4" borderId="33" xfId="42" applyNumberFormat="1" applyFont="1" applyFill="1" applyBorder="1" applyAlignment="1" applyProtection="1">
      <alignment horizontal="right" vertical="center"/>
    </xf>
    <xf numFmtId="3" fontId="41" fillId="7" borderId="33" xfId="0" applyNumberFormat="1" applyFont="1" applyFill="1" applyBorder="1" applyAlignment="1" applyProtection="1">
      <alignment horizontal="right" vertical="center"/>
    </xf>
    <xf numFmtId="165" fontId="9" fillId="2" borderId="33" xfId="0" applyNumberFormat="1" applyFont="1" applyFill="1" applyBorder="1" applyAlignment="1" applyProtection="1">
      <alignment horizontal="right" vertical="center"/>
    </xf>
    <xf numFmtId="3" fontId="10" fillId="2" borderId="58" xfId="0" applyNumberFormat="1" applyFont="1" applyFill="1" applyBorder="1" applyAlignment="1">
      <alignment horizontal="right" vertical="center"/>
    </xf>
    <xf numFmtId="0" fontId="5" fillId="2" borderId="58" xfId="0" applyFont="1" applyFill="1" applyBorder="1" applyAlignment="1">
      <alignment horizontal="left" vertical="center" wrapText="1"/>
    </xf>
    <xf numFmtId="3" fontId="5" fillId="2" borderId="58" xfId="0" applyNumberFormat="1" applyFont="1" applyFill="1" applyBorder="1" applyAlignment="1">
      <alignment horizontal="right" vertical="center"/>
    </xf>
    <xf numFmtId="0" fontId="9" fillId="2" borderId="58" xfId="0" applyFont="1" applyFill="1" applyBorder="1" applyAlignment="1">
      <alignment horizontal="left" vertical="center" wrapText="1"/>
    </xf>
    <xf numFmtId="3" fontId="32" fillId="0" borderId="58" xfId="0" applyNumberFormat="1" applyFont="1" applyBorder="1" applyAlignment="1">
      <alignment horizontal="left" vertical="center" wrapText="1"/>
    </xf>
    <xf numFmtId="0" fontId="58" fillId="0" borderId="58" xfId="0" applyFont="1" applyBorder="1" applyAlignment="1">
      <alignment horizontal="left" wrapText="1"/>
    </xf>
    <xf numFmtId="3" fontId="9" fillId="0" borderId="58" xfId="0" applyNumberFormat="1" applyFont="1" applyBorder="1" applyAlignment="1">
      <alignment horizontal="right" vertical="center"/>
    </xf>
    <xf numFmtId="0" fontId="58" fillId="4" borderId="58" xfId="71" applyFont="1" applyBorder="1" applyAlignment="1">
      <alignment wrapText="1"/>
    </xf>
    <xf numFmtId="0" fontId="10" fillId="2" borderId="58" xfId="0" applyFont="1" applyFill="1" applyBorder="1" applyAlignment="1">
      <alignment horizontal="left" vertical="center" wrapText="1"/>
    </xf>
    <xf numFmtId="0" fontId="9" fillId="4" borderId="58" xfId="0" applyFont="1" applyFill="1" applyBorder="1" applyAlignment="1">
      <alignment horizontal="left" vertical="center" wrapText="1"/>
    </xf>
    <xf numFmtId="0" fontId="9" fillId="2" borderId="166" xfId="0" applyFont="1" applyFill="1" applyBorder="1" applyAlignment="1">
      <alignment horizontal="center" vertical="center"/>
    </xf>
    <xf numFmtId="3" fontId="5" fillId="2" borderId="167" xfId="0" applyNumberFormat="1" applyFont="1" applyFill="1" applyBorder="1" applyAlignment="1">
      <alignment horizontal="right" vertical="center"/>
    </xf>
    <xf numFmtId="3" fontId="9" fillId="2" borderId="167" xfId="0" applyNumberFormat="1" applyFont="1" applyFill="1" applyBorder="1" applyAlignment="1">
      <alignment horizontal="right" vertical="center"/>
    </xf>
    <xf numFmtId="1" fontId="9" fillId="2" borderId="167" xfId="73" applyNumberFormat="1" applyFont="1" applyFill="1" applyBorder="1" applyAlignment="1" applyProtection="1">
      <alignment horizontal="right" vertical="center"/>
    </xf>
    <xf numFmtId="49" fontId="59" fillId="4" borderId="166" xfId="74" applyNumberFormat="1" applyFont="1" applyBorder="1" applyAlignment="1" applyProtection="1">
      <alignment horizontal="center"/>
      <protection locked="0"/>
    </xf>
    <xf numFmtId="3" fontId="10" fillId="2" borderId="167" xfId="0" applyNumberFormat="1" applyFont="1" applyFill="1" applyBorder="1" applyAlignment="1">
      <alignment horizontal="right" vertical="center"/>
    </xf>
    <xf numFmtId="0" fontId="9" fillId="2" borderId="168" xfId="0" applyFont="1" applyFill="1" applyBorder="1" applyAlignment="1">
      <alignment horizontal="center" vertical="center"/>
    </xf>
    <xf numFmtId="0" fontId="24" fillId="2" borderId="169" xfId="0" applyFont="1" applyFill="1" applyBorder="1" applyAlignment="1">
      <alignment horizontal="left" vertical="center" wrapText="1"/>
    </xf>
    <xf numFmtId="3" fontId="24" fillId="2" borderId="169" xfId="0" applyNumberFormat="1" applyFont="1" applyFill="1" applyBorder="1" applyAlignment="1">
      <alignment horizontal="right" vertical="center"/>
    </xf>
    <xf numFmtId="3" fontId="24" fillId="2" borderId="170" xfId="0" applyNumberFormat="1" applyFont="1" applyFill="1" applyBorder="1" applyAlignment="1">
      <alignment horizontal="right" vertical="center"/>
    </xf>
    <xf numFmtId="0" fontId="1" fillId="4" borderId="1" xfId="39" applyNumberFormat="1" applyFont="1" applyFill="1" applyBorder="1" applyAlignment="1" applyProtection="1">
      <alignment horizontal="left" vertical="top"/>
    </xf>
    <xf numFmtId="0" fontId="46" fillId="0" borderId="130" xfId="0" applyFont="1" applyBorder="1" applyAlignment="1">
      <alignment horizontal="center" vertical="center" wrapText="1"/>
    </xf>
    <xf numFmtId="0" fontId="46" fillId="0" borderId="137" xfId="0" applyFont="1" applyBorder="1" applyAlignment="1">
      <alignment horizontal="center" vertical="center"/>
    </xf>
    <xf numFmtId="0" fontId="47" fillId="0" borderId="33" xfId="0" applyFont="1" applyBorder="1" applyAlignment="1">
      <alignment horizontal="center" vertical="center" wrapText="1"/>
    </xf>
    <xf numFmtId="0" fontId="47" fillId="0" borderId="138" xfId="0" applyFont="1" applyBorder="1" applyAlignment="1">
      <alignment horizontal="center" vertical="center" wrapText="1"/>
    </xf>
    <xf numFmtId="0" fontId="47" fillId="0" borderId="136" xfId="0" applyFont="1" applyBorder="1" applyAlignment="1">
      <alignment horizontal="center" vertical="center"/>
    </xf>
    <xf numFmtId="0" fontId="9" fillId="2" borderId="139" xfId="0" applyFont="1" applyFill="1" applyBorder="1" applyAlignment="1">
      <alignment horizontal="center" vertical="center"/>
    </xf>
    <xf numFmtId="0" fontId="9" fillId="2" borderId="140" xfId="0" applyFont="1" applyFill="1" applyBorder="1" applyAlignment="1">
      <alignment horizontal="left" vertical="center" wrapText="1"/>
    </xf>
    <xf numFmtId="0" fontId="9" fillId="2" borderId="141" xfId="0" applyFont="1" applyFill="1" applyBorder="1" applyAlignment="1">
      <alignment horizontal="center" vertical="center"/>
    </xf>
    <xf numFmtId="0" fontId="9" fillId="2" borderId="142" xfId="0" applyFont="1" applyFill="1" applyBorder="1" applyAlignment="1">
      <alignment horizontal="right" vertical="center" wrapText="1"/>
    </xf>
    <xf numFmtId="0" fontId="9" fillId="2" borderId="141" xfId="0" applyFont="1" applyFill="1" applyBorder="1" applyAlignment="1">
      <alignment horizontal="right" vertical="center" wrapText="1"/>
    </xf>
    <xf numFmtId="0" fontId="9" fillId="0" borderId="141" xfId="0" applyFont="1" applyBorder="1" applyAlignment="1">
      <alignment horizontal="right" vertical="center"/>
    </xf>
    <xf numFmtId="0" fontId="9" fillId="2" borderId="141" xfId="0" applyFont="1" applyFill="1" applyBorder="1" applyAlignment="1">
      <alignment horizontal="right" vertical="center"/>
    </xf>
    <xf numFmtId="0" fontId="40" fillId="0" borderId="141" xfId="0" applyFont="1" applyBorder="1" applyAlignment="1">
      <alignment horizontal="right" vertical="center"/>
    </xf>
    <xf numFmtId="3" fontId="40" fillId="0" borderId="143" xfId="0" applyNumberFormat="1" applyFont="1" applyBorder="1" applyAlignment="1">
      <alignment horizontal="right" vertical="center"/>
    </xf>
    <xf numFmtId="0" fontId="50" fillId="0" borderId="130" xfId="0" applyFont="1" applyBorder="1" applyAlignment="1">
      <alignment horizontal="center" vertical="center" wrapText="1"/>
    </xf>
    <xf numFmtId="0" fontId="9" fillId="2" borderId="146" xfId="0" applyFont="1" applyFill="1" applyBorder="1" applyAlignment="1">
      <alignment horizontal="center" vertical="center"/>
    </xf>
    <xf numFmtId="0" fontId="9" fillId="2" borderId="147" xfId="0" applyFont="1" applyFill="1" applyBorder="1" applyAlignment="1">
      <alignment horizontal="left" vertical="center" wrapText="1"/>
    </xf>
    <xf numFmtId="0" fontId="35" fillId="2" borderId="141" xfId="0" applyFont="1" applyFill="1" applyBorder="1" applyAlignment="1">
      <alignment horizontal="right" vertical="center"/>
    </xf>
    <xf numFmtId="0" fontId="40" fillId="0" borderId="141" xfId="0" applyFont="1" applyBorder="1" applyAlignment="1">
      <alignment horizontal="left" vertical="center"/>
    </xf>
    <xf numFmtId="0" fontId="40" fillId="0" borderId="139" xfId="0" applyFont="1" applyBorder="1" applyAlignment="1">
      <alignment horizontal="center" vertical="center"/>
    </xf>
    <xf numFmtId="0" fontId="40" fillId="0" borderId="147" xfId="0" applyFont="1" applyBorder="1" applyAlignment="1">
      <alignment horizontal="left" vertical="center" wrapText="1"/>
    </xf>
    <xf numFmtId="0" fontId="40" fillId="0" borderId="141" xfId="0" applyFont="1" applyBorder="1" applyAlignment="1">
      <alignment horizontal="center" vertical="center"/>
    </xf>
    <xf numFmtId="3" fontId="40" fillId="0" borderId="141" xfId="0" applyNumberFormat="1" applyFont="1" applyBorder="1" applyAlignment="1">
      <alignment horizontal="right" vertical="center" wrapText="1"/>
    </xf>
    <xf numFmtId="0" fontId="40" fillId="0" borderId="141" xfId="0" applyFont="1" applyBorder="1" applyAlignment="1">
      <alignment horizontal="left" vertical="center" wrapText="1"/>
    </xf>
    <xf numFmtId="3" fontId="40" fillId="0" borderId="141" xfId="0" applyNumberFormat="1" applyFont="1" applyBorder="1" applyAlignment="1">
      <alignment horizontal="right" vertical="center"/>
    </xf>
    <xf numFmtId="0" fontId="35" fillId="0" borderId="141" xfId="0" applyFont="1" applyBorder="1" applyAlignment="1">
      <alignment horizontal="right" vertical="center"/>
    </xf>
    <xf numFmtId="3" fontId="40" fillId="0" borderId="171" xfId="0" applyNumberFormat="1" applyFont="1" applyBorder="1" applyAlignment="1">
      <alignment horizontal="right" vertical="center"/>
    </xf>
    <xf numFmtId="3" fontId="40" fillId="0" borderId="172" xfId="0" applyNumberFormat="1" applyFont="1" applyBorder="1" applyAlignment="1">
      <alignment horizontal="right" vertical="center"/>
    </xf>
    <xf numFmtId="3" fontId="40" fillId="0" borderId="173" xfId="0" applyNumberFormat="1" applyFont="1" applyBorder="1" applyAlignment="1">
      <alignment horizontal="right" vertical="center"/>
    </xf>
    <xf numFmtId="3" fontId="40" fillId="0" borderId="174" xfId="0" applyNumberFormat="1" applyFont="1" applyBorder="1" applyAlignment="1">
      <alignment horizontal="right" vertical="center"/>
    </xf>
    <xf numFmtId="9" fontId="9" fillId="0" borderId="141" xfId="0" applyNumberFormat="1" applyFont="1" applyBorder="1" applyAlignment="1">
      <alignment horizontal="right" vertical="center"/>
    </xf>
    <xf numFmtId="0" fontId="40" fillId="0" borderId="150" xfId="0" applyFont="1" applyBorder="1" applyAlignment="1">
      <alignment horizontal="center" vertical="center"/>
    </xf>
    <xf numFmtId="0" fontId="40" fillId="0" borderId="150" xfId="0" applyFont="1" applyBorder="1" applyAlignment="1">
      <alignment horizontal="left" vertical="center"/>
    </xf>
    <xf numFmtId="3" fontId="40" fillId="0" borderId="150" xfId="0" applyNumberFormat="1" applyFont="1" applyBorder="1" applyAlignment="1">
      <alignment horizontal="right" vertical="center"/>
    </xf>
    <xf numFmtId="3" fontId="40" fillId="0" borderId="151" xfId="0" applyNumberFormat="1" applyFont="1" applyBorder="1" applyAlignment="1">
      <alignment horizontal="right" vertical="center"/>
    </xf>
    <xf numFmtId="3" fontId="40" fillId="5" borderId="141" xfId="0" applyNumberFormat="1" applyFont="1" applyFill="1" applyBorder="1" applyAlignment="1">
      <alignment horizontal="right" vertical="center"/>
    </xf>
    <xf numFmtId="0" fontId="29" fillId="9" borderId="32" xfId="48" applyNumberFormat="1" applyFont="1" applyFill="1" applyBorder="1" applyAlignment="1" applyProtection="1">
      <alignment horizontal="center" vertical="center"/>
    </xf>
    <xf numFmtId="0" fontId="9" fillId="9" borderId="33" xfId="48" applyNumberFormat="1" applyFont="1" applyFill="1" applyBorder="1" applyAlignment="1" applyProtection="1">
      <alignment horizontal="left" vertical="center" wrapText="1"/>
    </xf>
    <xf numFmtId="3" fontId="30" fillId="9" borderId="33" xfId="48" applyNumberFormat="1" applyFont="1" applyFill="1" applyBorder="1" applyAlignment="1" applyProtection="1">
      <alignment horizontal="right" vertical="center"/>
    </xf>
    <xf numFmtId="164" fontId="30" fillId="9" borderId="33" xfId="63" applyNumberFormat="1" applyFont="1" applyFill="1" applyBorder="1" applyAlignment="1">
      <alignment horizontal="right" vertical="center"/>
    </xf>
    <xf numFmtId="0" fontId="30" fillId="9" borderId="33" xfId="48" applyNumberFormat="1" applyFont="1" applyFill="1" applyBorder="1" applyAlignment="1" applyProtection="1">
      <alignment horizontal="right" vertical="center"/>
    </xf>
    <xf numFmtId="0" fontId="11" fillId="9" borderId="33" xfId="48" applyNumberFormat="1" applyFont="1" applyFill="1" applyBorder="1" applyAlignment="1" applyProtection="1">
      <alignment horizontal="right" vertical="center"/>
    </xf>
    <xf numFmtId="0" fontId="11" fillId="9" borderId="6" xfId="48" applyNumberFormat="1" applyFont="1" applyFill="1" applyBorder="1" applyAlignment="1" applyProtection="1">
      <alignment horizontal="right" vertical="center" wrapText="1"/>
    </xf>
    <xf numFmtId="3" fontId="34" fillId="5" borderId="58" xfId="0" applyNumberFormat="1" applyFont="1" applyFill="1" applyBorder="1" applyAlignment="1">
      <alignment horizontal="right" vertical="center"/>
    </xf>
    <xf numFmtId="3" fontId="61" fillId="0" borderId="58" xfId="0" applyNumberFormat="1" applyFont="1" applyBorder="1" applyAlignment="1">
      <alignment horizontal="right" vertical="center"/>
    </xf>
    <xf numFmtId="3" fontId="38" fillId="2" borderId="33" xfId="0" applyNumberFormat="1" applyFont="1" applyFill="1" applyBorder="1" applyAlignment="1">
      <alignment horizontal="right" vertical="center"/>
    </xf>
    <xf numFmtId="3" fontId="29" fillId="2" borderId="33" xfId="0" applyNumberFormat="1" applyFont="1" applyFill="1" applyBorder="1" applyAlignment="1">
      <alignment horizontal="right" vertical="center"/>
    </xf>
    <xf numFmtId="3" fontId="62" fillId="2" borderId="33" xfId="0" applyNumberFormat="1" applyFont="1" applyFill="1" applyBorder="1" applyAlignment="1">
      <alignment horizontal="right" vertical="center"/>
    </xf>
    <xf numFmtId="4" fontId="29" fillId="2" borderId="33" xfId="0" applyNumberFormat="1" applyFont="1" applyFill="1" applyBorder="1" applyAlignment="1">
      <alignment horizontal="right" vertical="center"/>
    </xf>
    <xf numFmtId="3" fontId="11" fillId="0" borderId="33" xfId="0" applyNumberFormat="1" applyFont="1" applyBorder="1" applyAlignment="1">
      <alignment horizontal="right" vertical="center"/>
    </xf>
    <xf numFmtId="0" fontId="19" fillId="0" borderId="33" xfId="0" applyFont="1" applyBorder="1" applyAlignment="1">
      <alignment horizontal="right" vertical="center"/>
    </xf>
    <xf numFmtId="3" fontId="19" fillId="0" borderId="33" xfId="0" applyNumberFormat="1" applyFont="1" applyBorder="1" applyAlignment="1">
      <alignment horizontal="right" vertical="center"/>
    </xf>
    <xf numFmtId="3" fontId="19" fillId="0" borderId="6" xfId="0" applyNumberFormat="1" applyFont="1" applyBorder="1" applyAlignment="1">
      <alignment horizontal="right" vertical="center"/>
    </xf>
    <xf numFmtId="3" fontId="64" fillId="0" borderId="33" xfId="0" applyNumberFormat="1" applyFont="1" applyBorder="1" applyAlignment="1">
      <alignment horizontal="right" vertical="center"/>
    </xf>
    <xf numFmtId="0" fontId="65" fillId="2" borderId="159" xfId="0" applyFont="1" applyFill="1" applyBorder="1" applyAlignment="1">
      <alignment horizontal="center" vertical="center"/>
    </xf>
    <xf numFmtId="0" fontId="63" fillId="2" borderId="140" xfId="0" applyFont="1" applyFill="1" applyBorder="1" applyAlignment="1">
      <alignment horizontal="left" vertical="center" wrapText="1"/>
    </xf>
    <xf numFmtId="0" fontId="63" fillId="2" borderId="141" xfId="0" applyFont="1" applyFill="1" applyBorder="1" applyAlignment="1">
      <alignment horizontal="center" vertical="center"/>
    </xf>
    <xf numFmtId="0" fontId="63" fillId="2" borderId="142" xfId="0" applyFont="1" applyFill="1" applyBorder="1" applyAlignment="1">
      <alignment horizontal="right" vertical="center" wrapText="1"/>
    </xf>
    <xf numFmtId="0" fontId="63" fillId="2" borderId="141" xfId="0" applyFont="1" applyFill="1" applyBorder="1" applyAlignment="1">
      <alignment horizontal="right" vertical="center"/>
    </xf>
    <xf numFmtId="0" fontId="63" fillId="2" borderId="160" xfId="0" applyFont="1" applyFill="1" applyBorder="1" applyAlignment="1">
      <alignment horizontal="right" vertical="center"/>
    </xf>
    <xf numFmtId="0" fontId="67" fillId="0" borderId="158" xfId="0" applyFont="1" applyBorder="1" applyAlignment="1">
      <alignment horizontal="center" vertical="center" wrapText="1"/>
    </xf>
    <xf numFmtId="0" fontId="65" fillId="2" borderId="161" xfId="0" applyFont="1" applyFill="1" applyBorder="1" applyAlignment="1">
      <alignment horizontal="center" vertical="center"/>
    </xf>
    <xf numFmtId="0" fontId="63" fillId="2" borderId="147" xfId="0" applyFont="1" applyFill="1" applyBorder="1" applyAlignment="1">
      <alignment horizontal="left" vertical="center" wrapText="1"/>
    </xf>
    <xf numFmtId="0" fontId="53" fillId="0" borderId="158" xfId="0" applyFont="1" applyBorder="1" applyAlignment="1">
      <alignment horizontal="center" vertical="center" wrapText="1"/>
    </xf>
    <xf numFmtId="0" fontId="53" fillId="0" borderId="137" xfId="0" applyFont="1" applyBorder="1" applyAlignment="1">
      <alignment horizontal="center" vertical="center"/>
    </xf>
    <xf numFmtId="0" fontId="68" fillId="0" borderId="159" xfId="0" applyFont="1" applyBorder="1" applyAlignment="1">
      <alignment horizontal="center" vertical="center"/>
    </xf>
    <xf numFmtId="0" fontId="64" fillId="0" borderId="147" xfId="0" applyFont="1" applyBorder="1" applyAlignment="1">
      <alignment horizontal="left" vertical="center" wrapText="1"/>
    </xf>
    <xf numFmtId="0" fontId="64" fillId="0" borderId="141" xfId="0" applyFont="1" applyBorder="1" applyAlignment="1">
      <alignment horizontal="center" vertical="center"/>
    </xf>
    <xf numFmtId="0" fontId="64" fillId="0" borderId="141" xfId="0" applyFont="1" applyBorder="1" applyAlignment="1">
      <alignment horizontal="left" vertical="center" wrapText="1"/>
    </xf>
    <xf numFmtId="3" fontId="64" fillId="0" borderId="141" xfId="0" applyNumberFormat="1" applyFont="1" applyBorder="1" applyAlignment="1">
      <alignment horizontal="right" vertical="center" wrapText="1"/>
    </xf>
    <xf numFmtId="3" fontId="64" fillId="0" borderId="160" xfId="0" applyNumberFormat="1" applyFont="1" applyBorder="1" applyAlignment="1">
      <alignment horizontal="right" vertical="center"/>
    </xf>
    <xf numFmtId="0" fontId="64" fillId="0" borderId="141" xfId="0" applyFont="1" applyBorder="1" applyAlignment="1">
      <alignment horizontal="left" vertical="center"/>
    </xf>
    <xf numFmtId="3" fontId="19" fillId="0" borderId="160" xfId="0" applyNumberFormat="1" applyFont="1" applyBorder="1" applyAlignment="1">
      <alignment horizontal="right" vertical="center"/>
    </xf>
    <xf numFmtId="3" fontId="64" fillId="0" borderId="141" xfId="0" applyNumberFormat="1" applyFont="1" applyBorder="1" applyAlignment="1">
      <alignment horizontal="right" vertical="center"/>
    </xf>
    <xf numFmtId="0" fontId="58" fillId="2" borderId="32" xfId="0" applyNumberFormat="1" applyFont="1" applyFill="1" applyBorder="1" applyAlignment="1" applyProtection="1">
      <alignment horizontal="center" vertical="center"/>
    </xf>
    <xf numFmtId="0" fontId="69" fillId="2" borderId="33" xfId="0" applyNumberFormat="1" applyFont="1" applyFill="1" applyBorder="1" applyAlignment="1" applyProtection="1">
      <alignment horizontal="left" vertical="center" wrapText="1"/>
    </xf>
    <xf numFmtId="3" fontId="69" fillId="2" borderId="33" xfId="0" applyNumberFormat="1" applyFont="1" applyFill="1" applyBorder="1" applyAlignment="1" applyProtection="1">
      <alignment horizontal="right" vertical="center"/>
    </xf>
    <xf numFmtId="3" fontId="70" fillId="2" borderId="6" xfId="0" applyNumberFormat="1" applyFont="1" applyFill="1" applyBorder="1" applyAlignment="1" applyProtection="1">
      <alignment horizontal="right" vertical="center"/>
    </xf>
    <xf numFmtId="0" fontId="71" fillId="4" borderId="21" xfId="0" applyNumberFormat="1" applyFont="1" applyFill="1" applyBorder="1" applyAlignment="1" applyProtection="1">
      <alignment horizontal="center" vertical="center" wrapText="1"/>
    </xf>
    <xf numFmtId="0" fontId="58" fillId="2" borderId="33" xfId="0" applyNumberFormat="1" applyFont="1" applyFill="1" applyBorder="1" applyAlignment="1" applyProtection="1">
      <alignment horizontal="left" vertical="center" wrapText="1"/>
    </xf>
    <xf numFmtId="4" fontId="58" fillId="2" borderId="33" xfId="0" applyNumberFormat="1" applyFont="1" applyFill="1" applyBorder="1" applyAlignment="1" applyProtection="1">
      <alignment horizontal="right" vertical="center"/>
    </xf>
    <xf numFmtId="3" fontId="58" fillId="2" borderId="33" xfId="0" applyNumberFormat="1" applyFont="1" applyFill="1" applyBorder="1" applyAlignment="1" applyProtection="1">
      <alignment horizontal="right" vertical="center"/>
    </xf>
    <xf numFmtId="3" fontId="58" fillId="2" borderId="6" xfId="0" applyNumberFormat="1" applyFont="1" applyFill="1" applyBorder="1" applyAlignment="1" applyProtection="1">
      <alignment horizontal="right" vertical="center"/>
    </xf>
    <xf numFmtId="0" fontId="58" fillId="4" borderId="32" xfId="0" applyNumberFormat="1" applyFont="1" applyFill="1" applyBorder="1" applyAlignment="1" applyProtection="1">
      <alignment horizontal="center" vertical="center"/>
    </xf>
    <xf numFmtId="0" fontId="58" fillId="4" borderId="33" xfId="0" applyNumberFormat="1" applyFont="1" applyFill="1" applyBorder="1" applyAlignment="1" applyProtection="1">
      <alignment horizontal="left" vertical="center" wrapText="1"/>
    </xf>
    <xf numFmtId="3" fontId="58" fillId="4" borderId="33" xfId="0" applyNumberFormat="1" applyFont="1" applyFill="1" applyBorder="1" applyAlignment="1" applyProtection="1">
      <alignment horizontal="right" vertical="center"/>
    </xf>
    <xf numFmtId="3" fontId="58" fillId="4" borderId="6" xfId="0" applyNumberFormat="1" applyFont="1" applyFill="1" applyBorder="1" applyAlignment="1" applyProtection="1">
      <alignment horizontal="right" vertical="center"/>
    </xf>
    <xf numFmtId="0" fontId="72" fillId="2" borderId="33" xfId="0" applyNumberFormat="1" applyFont="1" applyFill="1" applyBorder="1" applyAlignment="1" applyProtection="1">
      <alignment horizontal="left" vertical="center" wrapText="1"/>
    </xf>
    <xf numFmtId="3" fontId="72" fillId="2" borderId="33" xfId="0" applyNumberFormat="1" applyFont="1" applyFill="1" applyBorder="1" applyAlignment="1" applyProtection="1">
      <alignment horizontal="right" vertical="center"/>
    </xf>
    <xf numFmtId="3" fontId="72" fillId="2" borderId="6" xfId="0" applyNumberFormat="1" applyFont="1" applyFill="1" applyBorder="1" applyAlignment="1" applyProtection="1">
      <alignment horizontal="right" vertical="center"/>
    </xf>
    <xf numFmtId="0" fontId="73" fillId="2" borderId="33" xfId="0" applyNumberFormat="1" applyFont="1" applyFill="1" applyBorder="1" applyAlignment="1" applyProtection="1">
      <alignment horizontal="left" vertical="center" wrapText="1"/>
    </xf>
    <xf numFmtId="3" fontId="73" fillId="2" borderId="33" xfId="0" applyNumberFormat="1" applyFont="1" applyFill="1" applyBorder="1" applyAlignment="1" applyProtection="1">
      <alignment horizontal="right" vertical="center"/>
    </xf>
    <xf numFmtId="3" fontId="74" fillId="4" borderId="33" xfId="0" applyNumberFormat="1" applyFont="1" applyFill="1" applyBorder="1" applyAlignment="1" applyProtection="1">
      <alignment horizontal="right" vertical="center"/>
    </xf>
    <xf numFmtId="0" fontId="34" fillId="4" borderId="32" xfId="10" applyNumberFormat="1" applyFont="1" applyFill="1" applyBorder="1" applyAlignment="1" applyProtection="1">
      <alignment horizontal="center" vertical="center"/>
    </xf>
    <xf numFmtId="0" fontId="34" fillId="4" borderId="33" xfId="10" applyNumberFormat="1" applyFont="1" applyFill="1" applyBorder="1" applyAlignment="1" applyProtection="1">
      <alignment horizontal="center" vertical="center"/>
    </xf>
    <xf numFmtId="0" fontId="34" fillId="4" borderId="33" xfId="10" applyNumberFormat="1" applyFont="1" applyFill="1" applyBorder="1" applyAlignment="1" applyProtection="1">
      <alignment horizontal="left" vertical="center" wrapText="1"/>
    </xf>
    <xf numFmtId="0" fontId="34" fillId="4" borderId="33" xfId="10" applyNumberFormat="1" applyFont="1" applyFill="1" applyBorder="1" applyAlignment="1" applyProtection="1">
      <alignment horizontal="left" vertical="center"/>
    </xf>
    <xf numFmtId="3" fontId="34" fillId="4" borderId="33" xfId="10" applyNumberFormat="1" applyFont="1" applyFill="1" applyBorder="1" applyAlignment="1" applyProtection="1">
      <alignment horizontal="right" vertical="center"/>
    </xf>
    <xf numFmtId="3" fontId="34" fillId="4" borderId="6" xfId="10" applyNumberFormat="1" applyFont="1" applyFill="1" applyBorder="1" applyAlignment="1" applyProtection="1">
      <alignment horizontal="right" vertical="center"/>
    </xf>
    <xf numFmtId="0" fontId="34" fillId="4" borderId="33" xfId="10" applyNumberFormat="1" applyFont="1" applyFill="1" applyBorder="1" applyAlignment="1" applyProtection="1">
      <alignment horizontal="right" vertical="center"/>
    </xf>
    <xf numFmtId="3" fontId="34" fillId="9" borderId="33" xfId="10" applyNumberFormat="1" applyFont="1" applyFill="1" applyBorder="1" applyAlignment="1" applyProtection="1">
      <alignment horizontal="right" vertical="center"/>
    </xf>
    <xf numFmtId="3" fontId="19" fillId="10" borderId="33" xfId="42" applyNumberFormat="1" applyFont="1" applyFill="1" applyBorder="1" applyAlignment="1" applyProtection="1">
      <alignment horizontal="right" vertical="center"/>
    </xf>
    <xf numFmtId="0" fontId="19" fillId="10" borderId="33" xfId="42" applyNumberFormat="1" applyFont="1" applyFill="1" applyBorder="1" applyAlignment="1" applyProtection="1">
      <alignment horizontal="left" vertical="center"/>
    </xf>
    <xf numFmtId="0" fontId="19" fillId="10" borderId="33" xfId="42" applyNumberFormat="1" applyFont="1" applyFill="1" applyBorder="1" applyAlignment="1" applyProtection="1">
      <alignment horizontal="right" vertical="center"/>
    </xf>
    <xf numFmtId="0" fontId="75" fillId="2" borderId="159" xfId="10" applyNumberFormat="1" applyFont="1" applyFill="1" applyBorder="1" applyAlignment="1" applyProtection="1">
      <alignment horizontal="center" vertical="center"/>
    </xf>
    <xf numFmtId="0" fontId="74" fillId="2" borderId="140" xfId="10" applyNumberFormat="1" applyFont="1" applyFill="1" applyBorder="1" applyAlignment="1" applyProtection="1">
      <alignment horizontal="left" vertical="center" wrapText="1"/>
    </xf>
    <xf numFmtId="0" fontId="58" fillId="2" borderId="141" xfId="10" applyNumberFormat="1" applyFont="1" applyFill="1" applyBorder="1" applyAlignment="1" applyProtection="1">
      <alignment horizontal="center" vertical="center"/>
    </xf>
    <xf numFmtId="0" fontId="58" fillId="2" borderId="142" xfId="10" applyNumberFormat="1" applyFont="1" applyFill="1" applyBorder="1" applyAlignment="1" applyProtection="1">
      <alignment horizontal="right" vertical="center" wrapText="1"/>
    </xf>
    <xf numFmtId="0" fontId="74" fillId="4" borderId="141" xfId="10" applyNumberFormat="1" applyFont="1" applyFill="1" applyBorder="1" applyAlignment="1" applyProtection="1">
      <alignment horizontal="right" vertical="center" wrapText="1"/>
    </xf>
    <xf numFmtId="0" fontId="74" fillId="4" borderId="141" xfId="10" applyNumberFormat="1" applyFont="1" applyFill="1" applyBorder="1" applyAlignment="1" applyProtection="1">
      <alignment horizontal="right" vertical="center"/>
    </xf>
    <xf numFmtId="9" fontId="74" fillId="4" borderId="141" xfId="10" applyNumberFormat="1" applyFont="1" applyFill="1" applyBorder="1" applyAlignment="1" applyProtection="1">
      <alignment horizontal="right" vertical="center"/>
    </xf>
    <xf numFmtId="9" fontId="74" fillId="2" borderId="160" xfId="10" applyNumberFormat="1" applyFont="1" applyFill="1" applyBorder="1" applyAlignment="1" applyProtection="1">
      <alignment horizontal="right" vertical="center"/>
    </xf>
    <xf numFmtId="0" fontId="77" fillId="4" borderId="158" xfId="10" applyNumberFormat="1" applyFont="1" applyFill="1" applyBorder="1" applyAlignment="1" applyProtection="1">
      <alignment horizontal="center" vertical="center" wrapText="1"/>
    </xf>
    <xf numFmtId="0" fontId="75" fillId="2" borderId="161" xfId="10" applyNumberFormat="1" applyFont="1" applyFill="1" applyBorder="1" applyAlignment="1" applyProtection="1">
      <alignment horizontal="center" vertical="center"/>
    </xf>
    <xf numFmtId="0" fontId="34" fillId="2" borderId="147" xfId="10" applyNumberFormat="1" applyFont="1" applyFill="1" applyBorder="1" applyAlignment="1" applyProtection="1">
      <alignment horizontal="left" vertical="center" wrapText="1"/>
    </xf>
    <xf numFmtId="0" fontId="58" fillId="2" borderId="141" xfId="10" applyNumberFormat="1" applyFont="1" applyFill="1" applyBorder="1" applyAlignment="1" applyProtection="1">
      <alignment horizontal="right" vertical="center"/>
    </xf>
    <xf numFmtId="0" fontId="79" fillId="2" borderId="161" xfId="10" applyNumberFormat="1" applyFont="1" applyFill="1" applyBorder="1" applyAlignment="1" applyProtection="1">
      <alignment horizontal="center" vertical="center"/>
    </xf>
    <xf numFmtId="0" fontId="82" fillId="4" borderId="158" xfId="10" applyNumberFormat="1" applyFont="1" applyFill="1" applyBorder="1" applyAlignment="1" applyProtection="1">
      <alignment horizontal="center" vertical="center" wrapText="1"/>
    </xf>
    <xf numFmtId="0" fontId="82" fillId="4" borderId="137" xfId="10" applyNumberFormat="1" applyFont="1" applyFill="1" applyBorder="1" applyAlignment="1" applyProtection="1">
      <alignment horizontal="center" vertical="center"/>
    </xf>
    <xf numFmtId="0" fontId="83" fillId="4" borderId="159" xfId="10" applyNumberFormat="1" applyFont="1" applyFill="1" applyBorder="1" applyAlignment="1" applyProtection="1">
      <alignment horizontal="center" vertical="center"/>
    </xf>
    <xf numFmtId="0" fontId="34" fillId="4" borderId="147" xfId="10" applyNumberFormat="1" applyFont="1" applyFill="1" applyBorder="1" applyAlignment="1" applyProtection="1">
      <alignment horizontal="left" vertical="center" wrapText="1"/>
    </xf>
    <xf numFmtId="0" fontId="34" fillId="4" borderId="141" xfId="10" applyNumberFormat="1" applyFont="1" applyFill="1" applyBorder="1" applyAlignment="1" applyProtection="1">
      <alignment horizontal="center" vertical="center"/>
    </xf>
    <xf numFmtId="0" fontId="34" fillId="4" borderId="141" xfId="10" applyNumberFormat="1" applyFont="1" applyFill="1" applyBorder="1" applyAlignment="1" applyProtection="1">
      <alignment horizontal="left" vertical="center"/>
    </xf>
    <xf numFmtId="3" fontId="34" fillId="4" borderId="141" xfId="10" applyNumberFormat="1" applyFont="1" applyFill="1" applyBorder="1" applyAlignment="1" applyProtection="1">
      <alignment horizontal="right" vertical="center" wrapText="1"/>
    </xf>
    <xf numFmtId="3" fontId="34" fillId="4" borderId="141" xfId="10" applyNumberFormat="1" applyFont="1" applyFill="1" applyBorder="1" applyAlignment="1" applyProtection="1">
      <alignment horizontal="right" vertical="center"/>
    </xf>
    <xf numFmtId="3" fontId="34" fillId="4" borderId="160" xfId="10" applyNumberFormat="1" applyFont="1" applyFill="1" applyBorder="1" applyAlignment="1" applyProtection="1">
      <alignment horizontal="right" vertical="center"/>
    </xf>
    <xf numFmtId="0" fontId="9" fillId="2" borderId="32" xfId="0" applyNumberFormat="1" applyFont="1" applyFill="1" applyBorder="1" applyAlignment="1" applyProtection="1">
      <alignment horizontal="center" vertical="center"/>
    </xf>
    <xf numFmtId="0" fontId="17" fillId="4" borderId="8" xfId="41" applyNumberFormat="1" applyFont="1" applyFill="1" applyBorder="1" applyAlignment="1" applyProtection="1">
      <alignment horizontal="center" vertical="center"/>
    </xf>
    <xf numFmtId="0" fontId="18" fillId="4" borderId="8" xfId="41" applyNumberFormat="1" applyFont="1" applyFill="1" applyBorder="1" applyAlignment="1" applyProtection="1">
      <alignment horizontal="center" vertical="center" wrapText="1"/>
    </xf>
    <xf numFmtId="0" fontId="19" fillId="4" borderId="33" xfId="41" applyNumberFormat="1" applyFont="1" applyFill="1" applyBorder="1" applyAlignment="1" applyProtection="1">
      <alignment horizontal="left" vertical="center" wrapText="1"/>
    </xf>
    <xf numFmtId="3" fontId="19" fillId="4" borderId="33" xfId="41" applyNumberFormat="1" applyFont="1" applyFill="1" applyBorder="1" applyAlignment="1" applyProtection="1">
      <alignment horizontal="right" vertical="center"/>
    </xf>
    <xf numFmtId="0" fontId="17" fillId="4" borderId="8" xfId="45" applyNumberFormat="1" applyFont="1" applyFill="1" applyBorder="1" applyAlignment="1" applyProtection="1">
      <alignment horizontal="center" vertical="center"/>
    </xf>
    <xf numFmtId="0" fontId="18" fillId="4" borderId="8" xfId="45" applyNumberFormat="1" applyFont="1" applyFill="1" applyBorder="1" applyAlignment="1" applyProtection="1">
      <alignment horizontal="center" vertical="center" wrapText="1"/>
    </xf>
    <xf numFmtId="0" fontId="19" fillId="4" borderId="33" xfId="45" applyNumberFormat="1" applyFont="1" applyFill="1" applyBorder="1" applyAlignment="1" applyProtection="1">
      <alignment horizontal="left" vertical="center" wrapText="1"/>
    </xf>
    <xf numFmtId="3" fontId="19" fillId="4" borderId="33" xfId="45" applyNumberFormat="1" applyFont="1" applyFill="1" applyBorder="1" applyAlignment="1" applyProtection="1">
      <alignment horizontal="right" vertical="center"/>
    </xf>
    <xf numFmtId="0" fontId="12" fillId="4" borderId="8" xfId="26" applyNumberFormat="1" applyFont="1" applyFill="1" applyBorder="1" applyAlignment="1" applyProtection="1">
      <alignment horizontal="left" vertical="center"/>
    </xf>
    <xf numFmtId="0" fontId="12" fillId="4" borderId="8" xfId="10" applyNumberFormat="1" applyFont="1" applyFill="1" applyBorder="1" applyAlignment="1" applyProtection="1">
      <alignment horizontal="left" vertical="center"/>
    </xf>
    <xf numFmtId="0" fontId="55" fillId="4" borderId="8" xfId="35" applyNumberFormat="1" applyFont="1" applyFill="1" applyBorder="1" applyAlignment="1" applyProtection="1">
      <alignment horizontal="center"/>
    </xf>
    <xf numFmtId="0" fontId="49" fillId="4" borderId="8" xfId="35" applyNumberFormat="1" applyFont="1" applyFill="1" applyBorder="1" applyAlignment="1" applyProtection="1">
      <alignment horizontal="left" vertical="center"/>
    </xf>
    <xf numFmtId="0" fontId="84" fillId="4" borderId="58" xfId="44" applyFont="1" applyBorder="1" applyAlignment="1">
      <alignment horizontal="center" vertical="center"/>
    </xf>
    <xf numFmtId="0" fontId="84" fillId="4" borderId="58" xfId="44" applyFont="1" applyBorder="1" applyAlignment="1">
      <alignment horizontal="left" vertical="center" wrapText="1"/>
    </xf>
    <xf numFmtId="0" fontId="84" fillId="4" borderId="58" xfId="44" applyFont="1" applyBorder="1" applyAlignment="1">
      <alignment horizontal="left" vertical="center"/>
    </xf>
    <xf numFmtId="3" fontId="84" fillId="4" borderId="58" xfId="44" applyNumberFormat="1" applyFont="1" applyBorder="1" applyAlignment="1">
      <alignment horizontal="right" vertical="center"/>
    </xf>
    <xf numFmtId="3" fontId="84" fillId="4" borderId="58" xfId="44" applyNumberFormat="1" applyFont="1" applyFill="1" applyBorder="1" applyAlignment="1">
      <alignment horizontal="right" vertical="center"/>
    </xf>
    <xf numFmtId="0" fontId="84" fillId="4" borderId="58" xfId="44" applyFont="1" applyFill="1" applyBorder="1" applyAlignment="1">
      <alignment horizontal="center" vertical="center"/>
    </xf>
    <xf numFmtId="0" fontId="84" fillId="4" borderId="58" xfId="44" applyFont="1" applyFill="1" applyBorder="1" applyAlignment="1">
      <alignment horizontal="left" vertical="center"/>
    </xf>
    <xf numFmtId="0" fontId="84" fillId="0" borderId="58" xfId="0" applyFont="1" applyBorder="1" applyAlignment="1">
      <alignment horizontal="center" vertical="center"/>
    </xf>
    <xf numFmtId="49" fontId="85" fillId="4" borderId="58" xfId="71" applyNumberFormat="1" applyFont="1" applyBorder="1" applyAlignment="1">
      <alignment horizontal="center"/>
    </xf>
    <xf numFmtId="0" fontId="81" fillId="8" borderId="58" xfId="44" applyFont="1" applyFill="1" applyBorder="1" applyAlignment="1">
      <alignment horizontal="center" vertical="center"/>
    </xf>
    <xf numFmtId="0" fontId="81" fillId="8" borderId="58" xfId="44" applyFont="1" applyFill="1" applyBorder="1" applyAlignment="1">
      <alignment horizontal="left" vertical="center" wrapText="1"/>
    </xf>
    <xf numFmtId="0" fontId="81" fillId="8" borderId="58" xfId="44" applyFont="1" applyFill="1" applyBorder="1" applyAlignment="1">
      <alignment horizontal="left" vertical="center"/>
    </xf>
    <xf numFmtId="0" fontId="81" fillId="8" borderId="58" xfId="44" applyFont="1" applyFill="1" applyBorder="1" applyAlignment="1">
      <alignment horizontal="right" vertical="center"/>
    </xf>
    <xf numFmtId="3" fontId="81" fillId="8" borderId="58" xfId="44" applyNumberFormat="1" applyFont="1" applyFill="1" applyBorder="1" applyAlignment="1">
      <alignment horizontal="right" vertical="center"/>
    </xf>
    <xf numFmtId="0" fontId="84" fillId="4" borderId="58" xfId="44" applyFont="1" applyBorder="1" applyAlignment="1">
      <alignment horizontal="right" vertical="center"/>
    </xf>
    <xf numFmtId="0" fontId="81" fillId="11" borderId="58" xfId="44" applyFont="1" applyFill="1" applyBorder="1" applyAlignment="1">
      <alignment horizontal="left" vertical="center"/>
    </xf>
    <xf numFmtId="0" fontId="81" fillId="11" borderId="58" xfId="44" applyFont="1" applyFill="1" applyBorder="1" applyAlignment="1">
      <alignment horizontal="right" vertical="center"/>
    </xf>
    <xf numFmtId="3" fontId="81" fillId="11" borderId="58" xfId="44" applyNumberFormat="1" applyFont="1" applyFill="1" applyBorder="1" applyAlignment="1">
      <alignment horizontal="right" vertical="center"/>
    </xf>
    <xf numFmtId="0" fontId="0" fillId="4" borderId="1" xfId="25" applyFont="1" applyAlignment="1" applyProtection="1">
      <alignment wrapText="1"/>
      <protection locked="0"/>
    </xf>
    <xf numFmtId="0" fontId="12" fillId="5" borderId="58" xfId="25" applyFont="1" applyFill="1" applyBorder="1" applyAlignment="1">
      <alignment horizontal="left" vertical="center"/>
    </xf>
    <xf numFmtId="0" fontId="9" fillId="2" borderId="32" xfId="0" applyNumberFormat="1" applyFont="1" applyFill="1" applyBorder="1" applyAlignment="1" applyProtection="1">
      <alignment horizontal="center" vertical="center"/>
    </xf>
    <xf numFmtId="0" fontId="19" fillId="4" borderId="33" xfId="0" applyNumberFormat="1" applyFont="1" applyFill="1" applyBorder="1" applyAlignment="1" applyProtection="1">
      <alignment horizontal="center" vertical="center"/>
    </xf>
    <xf numFmtId="3" fontId="84" fillId="4" borderId="59" xfId="44" applyNumberFormat="1" applyFont="1" applyBorder="1" applyAlignment="1">
      <alignment horizontal="right" vertical="center"/>
    </xf>
    <xf numFmtId="3" fontId="84" fillId="4" borderId="61" xfId="44" applyNumberFormat="1" applyFont="1" applyBorder="1" applyAlignment="1">
      <alignment horizontal="right" vertical="center"/>
    </xf>
    <xf numFmtId="3" fontId="84" fillId="4" borderId="61" xfId="44" applyNumberFormat="1" applyFont="1" applyFill="1" applyBorder="1" applyAlignment="1">
      <alignment horizontal="right" vertical="center"/>
    </xf>
    <xf numFmtId="3" fontId="81" fillId="11" borderId="59" xfId="44" applyNumberFormat="1" applyFont="1" applyFill="1" applyBorder="1" applyAlignment="1">
      <alignment horizontal="right" vertical="center"/>
    </xf>
    <xf numFmtId="3" fontId="19" fillId="4" borderId="33" xfId="45" applyNumberFormat="1" applyFont="1" applyFill="1" applyBorder="1" applyAlignment="1" applyProtection="1">
      <alignment horizontal="right" vertical="center"/>
    </xf>
    <xf numFmtId="0" fontId="19" fillId="4" borderId="33" xfId="42" applyNumberFormat="1" applyFont="1" applyFill="1" applyBorder="1" applyAlignment="1" applyProtection="1">
      <alignment horizontal="left" vertical="center" wrapText="1"/>
    </xf>
    <xf numFmtId="3" fontId="19" fillId="0" borderId="33" xfId="0" applyNumberFormat="1" applyFont="1" applyBorder="1" applyAlignment="1">
      <alignment horizontal="right" vertical="center"/>
    </xf>
    <xf numFmtId="3" fontId="19" fillId="10" borderId="33" xfId="42" applyNumberFormat="1" applyFont="1" applyFill="1" applyBorder="1" applyAlignment="1" applyProtection="1">
      <alignment horizontal="right" vertical="center"/>
    </xf>
    <xf numFmtId="3" fontId="19" fillId="4" borderId="33" xfId="41" applyNumberFormat="1" applyFont="1" applyFill="1" applyBorder="1" applyAlignment="1" applyProtection="1">
      <alignment horizontal="right" vertical="center"/>
    </xf>
    <xf numFmtId="0" fontId="9" fillId="5" borderId="32" xfId="0" applyNumberFormat="1" applyFont="1" applyFill="1" applyBorder="1" applyAlignment="1" applyProtection="1">
      <alignment horizontal="center" vertical="center"/>
    </xf>
    <xf numFmtId="3" fontId="19" fillId="4" borderId="80" xfId="0" applyNumberFormat="1" applyFont="1" applyFill="1" applyBorder="1" applyAlignment="1" applyProtection="1">
      <alignment horizontal="right" vertical="center"/>
    </xf>
    <xf numFmtId="3" fontId="19" fillId="4" borderId="175" xfId="0" applyNumberFormat="1" applyFont="1" applyFill="1" applyBorder="1" applyAlignment="1" applyProtection="1">
      <alignment horizontal="right" vertical="center"/>
    </xf>
    <xf numFmtId="0" fontId="17" fillId="4" borderId="98" xfId="42" applyNumberFormat="1" applyFont="1" applyFill="1" applyBorder="1" applyAlignment="1" applyProtection="1">
      <alignment horizontal="center" vertical="center"/>
    </xf>
    <xf numFmtId="0" fontId="18" fillId="4" borderId="97" xfId="42" applyNumberFormat="1" applyFont="1" applyFill="1" applyBorder="1" applyAlignment="1" applyProtection="1">
      <alignment horizontal="center" vertical="center" wrapText="1"/>
    </xf>
    <xf numFmtId="3" fontId="19" fillId="0" borderId="57" xfId="0" applyNumberFormat="1" applyFont="1" applyBorder="1" applyAlignment="1">
      <alignment horizontal="right" vertical="center"/>
    </xf>
    <xf numFmtId="3" fontId="33" fillId="4" borderId="58" xfId="76" applyNumberFormat="1" applyFont="1" applyBorder="1" applyAlignment="1">
      <alignment horizontal="left" vertical="center" wrapText="1"/>
    </xf>
    <xf numFmtId="0" fontId="88" fillId="0" borderId="58" xfId="0" applyFont="1" applyBorder="1" applyAlignment="1">
      <alignment horizontal="left"/>
    </xf>
    <xf numFmtId="0" fontId="88" fillId="0" borderId="58" xfId="0" applyFont="1" applyBorder="1"/>
    <xf numFmtId="164" fontId="33" fillId="4" borderId="58" xfId="77" applyNumberFormat="1" applyFont="1" applyFill="1" applyBorder="1" applyAlignment="1" applyProtection="1">
      <alignment vertical="center" wrapText="1"/>
      <protection locked="0"/>
    </xf>
    <xf numFmtId="3" fontId="59" fillId="0" borderId="58" xfId="0" applyNumberFormat="1" applyFont="1" applyBorder="1" applyAlignment="1">
      <alignment horizontal="left" wrapText="1"/>
    </xf>
    <xf numFmtId="3" fontId="59" fillId="4" borderId="58" xfId="71" applyNumberFormat="1" applyFont="1" applyBorder="1" applyAlignment="1">
      <alignment horizontal="left" wrapText="1"/>
    </xf>
    <xf numFmtId="3" fontId="59" fillId="4" borderId="58" xfId="71" applyNumberFormat="1" applyFont="1" applyFill="1" applyBorder="1" applyAlignment="1">
      <alignment horizontal="left" wrapText="1"/>
    </xf>
    <xf numFmtId="0" fontId="33" fillId="0" borderId="58" xfId="0" applyFont="1" applyBorder="1" applyAlignment="1">
      <alignment wrapText="1"/>
    </xf>
    <xf numFmtId="0" fontId="32" fillId="0" borderId="58" xfId="0" applyFont="1" applyBorder="1" applyAlignment="1">
      <alignment wrapText="1"/>
    </xf>
    <xf numFmtId="0" fontId="11" fillId="12" borderId="33" xfId="49" applyNumberFormat="1" applyFont="1" applyFill="1" applyBorder="1" applyAlignment="1" applyProtection="1">
      <alignment horizontal="left" vertical="center"/>
    </xf>
    <xf numFmtId="0" fontId="11" fillId="12" borderId="33" xfId="49" applyNumberFormat="1" applyFont="1" applyFill="1" applyBorder="1" applyAlignment="1" applyProtection="1">
      <alignment horizontal="right" vertical="center"/>
    </xf>
    <xf numFmtId="0" fontId="11" fillId="7" borderId="32" xfId="49" applyNumberFormat="1" applyFont="1" applyFill="1" applyBorder="1" applyAlignment="1" applyProtection="1">
      <alignment horizontal="center" vertical="center"/>
    </xf>
    <xf numFmtId="0" fontId="9" fillId="7" borderId="33" xfId="49" applyNumberFormat="1" applyFont="1" applyFill="1" applyBorder="1" applyAlignment="1" applyProtection="1">
      <alignment horizontal="left" vertical="center" wrapText="1"/>
    </xf>
    <xf numFmtId="0" fontId="11" fillId="7" borderId="33" xfId="49" applyNumberFormat="1" applyFont="1" applyFill="1" applyBorder="1" applyAlignment="1" applyProtection="1">
      <alignment horizontal="left" vertical="center"/>
    </xf>
    <xf numFmtId="0" fontId="30" fillId="7" borderId="33" xfId="49" applyNumberFormat="1" applyFont="1" applyFill="1" applyBorder="1" applyAlignment="1" applyProtection="1">
      <alignment horizontal="right" vertical="center"/>
    </xf>
    <xf numFmtId="3" fontId="30" fillId="7" borderId="33" xfId="49" applyNumberFormat="1" applyFont="1" applyFill="1" applyBorder="1" applyAlignment="1" applyProtection="1">
      <alignment horizontal="right" vertical="center"/>
    </xf>
    <xf numFmtId="0" fontId="30" fillId="7" borderId="6" xfId="49" applyNumberFormat="1" applyFont="1" applyFill="1" applyBorder="1" applyAlignment="1" applyProtection="1">
      <alignment horizontal="right" vertical="center" wrapText="1"/>
    </xf>
    <xf numFmtId="164" fontId="85" fillId="4" borderId="58" xfId="63" applyNumberFormat="1" applyFont="1" applyFill="1" applyBorder="1" applyAlignment="1" applyProtection="1">
      <alignment horizontal="center"/>
      <protection locked="0"/>
    </xf>
    <xf numFmtId="0" fontId="85" fillId="0" borderId="58" xfId="0" applyFont="1" applyBorder="1" applyAlignment="1">
      <alignment horizontal="center"/>
    </xf>
    <xf numFmtId="0" fontId="84" fillId="2" borderId="58" xfId="0" applyFont="1" applyFill="1" applyBorder="1" applyAlignment="1">
      <alignment horizontal="center" vertical="center"/>
    </xf>
    <xf numFmtId="0" fontId="86" fillId="4" borderId="58" xfId="75" applyFont="1" applyBorder="1" applyAlignment="1">
      <alignment horizontal="center"/>
    </xf>
    <xf numFmtId="0" fontId="85" fillId="4" borderId="58" xfId="75" applyFont="1" applyBorder="1" applyAlignment="1">
      <alignment horizontal="center"/>
    </xf>
    <xf numFmtId="49" fontId="86" fillId="0" borderId="58" xfId="0" applyNumberFormat="1" applyFont="1" applyBorder="1" applyAlignment="1">
      <alignment horizontal="center"/>
    </xf>
    <xf numFmtId="0" fontId="17" fillId="4" borderId="98" xfId="44" applyNumberFormat="1" applyFont="1" applyFill="1" applyBorder="1" applyAlignment="1" applyProtection="1">
      <alignment horizontal="center" vertical="center"/>
    </xf>
    <xf numFmtId="0" fontId="18" fillId="4" borderId="85" xfId="44" applyNumberFormat="1" applyFont="1" applyFill="1" applyBorder="1" applyAlignment="1" applyProtection="1">
      <alignment horizontal="center" vertical="center" wrapText="1"/>
    </xf>
    <xf numFmtId="0" fontId="19" fillId="0" borderId="58" xfId="0" applyFont="1" applyBorder="1" applyAlignment="1">
      <alignment horizontal="center" vertical="center"/>
    </xf>
    <xf numFmtId="0" fontId="19" fillId="0" borderId="58" xfId="0" applyFont="1" applyBorder="1" applyAlignment="1">
      <alignment horizontal="left" vertical="center" wrapText="1"/>
    </xf>
    <xf numFmtId="0" fontId="19" fillId="2" borderId="176" xfId="0" applyFont="1" applyFill="1" applyBorder="1" applyAlignment="1">
      <alignment horizontal="center" vertical="center"/>
    </xf>
    <xf numFmtId="0" fontId="19" fillId="2" borderId="176" xfId="0" applyFont="1" applyFill="1" applyBorder="1" applyAlignment="1">
      <alignment horizontal="right" vertical="center"/>
    </xf>
    <xf numFmtId="10" fontId="63" fillId="2" borderId="141" xfId="0" applyNumberFormat="1" applyFont="1" applyFill="1" applyBorder="1" applyAlignment="1">
      <alignment horizontal="right" vertical="center"/>
    </xf>
    <xf numFmtId="10" fontId="9" fillId="2" borderId="141" xfId="0" applyNumberFormat="1" applyFont="1" applyFill="1" applyBorder="1" applyAlignment="1">
      <alignment horizontal="right" vertical="center" wrapText="1"/>
    </xf>
    <xf numFmtId="10" fontId="35" fillId="0" borderId="141" xfId="0" applyNumberFormat="1" applyFont="1" applyBorder="1" applyAlignment="1">
      <alignment horizontal="right" vertical="center"/>
    </xf>
    <xf numFmtId="3" fontId="40" fillId="5" borderId="143" xfId="0" applyNumberFormat="1" applyFont="1" applyFill="1" applyBorder="1" applyAlignment="1">
      <alignment horizontal="right" vertical="center"/>
    </xf>
    <xf numFmtId="0" fontId="58" fillId="2" borderId="33" xfId="0" applyNumberFormat="1" applyFont="1" applyFill="1" applyBorder="1" applyAlignment="1" applyProtection="1">
      <alignment horizontal="left" vertical="center"/>
    </xf>
    <xf numFmtId="0" fontId="72" fillId="2" borderId="32" xfId="0" applyNumberFormat="1" applyFont="1" applyFill="1" applyBorder="1" applyAlignment="1" applyProtection="1">
      <alignment horizontal="center" vertical="center"/>
    </xf>
    <xf numFmtId="0" fontId="72" fillId="2" borderId="33" xfId="0" applyNumberFormat="1" applyFont="1" applyFill="1" applyBorder="1" applyAlignment="1" applyProtection="1">
      <alignment horizontal="left" vertical="center"/>
    </xf>
    <xf numFmtId="4" fontId="72" fillId="2" borderId="33" xfId="0" applyNumberFormat="1" applyFont="1" applyFill="1" applyBorder="1" applyAlignment="1" applyProtection="1">
      <alignment horizontal="right" vertical="center"/>
    </xf>
    <xf numFmtId="4" fontId="69" fillId="2" borderId="33" xfId="0" applyNumberFormat="1" applyFont="1" applyFill="1" applyBorder="1" applyAlignment="1" applyProtection="1">
      <alignment horizontal="right" vertical="center"/>
    </xf>
    <xf numFmtId="3" fontId="34" fillId="4" borderId="136" xfId="10" applyNumberFormat="1" applyFont="1" applyFill="1" applyBorder="1" applyAlignment="1" applyProtection="1">
      <alignment horizontal="right" vertical="center"/>
    </xf>
    <xf numFmtId="164" fontId="33" fillId="4" borderId="58" xfId="77" applyNumberFormat="1" applyFont="1" applyFill="1" applyBorder="1" applyAlignment="1">
      <alignment horizontal="center"/>
    </xf>
    <xf numFmtId="165" fontId="10" fillId="6" borderId="58" xfId="0" applyNumberFormat="1" applyFont="1" applyFill="1" applyBorder="1" applyAlignment="1">
      <alignment horizontal="right" vertical="center"/>
    </xf>
    <xf numFmtId="0" fontId="19" fillId="13" borderId="33" xfId="0" applyNumberFormat="1" applyFont="1" applyFill="1" applyBorder="1" applyAlignment="1" applyProtection="1">
      <alignment horizontal="left" vertical="center" wrapText="1"/>
    </xf>
    <xf numFmtId="0" fontId="19" fillId="13" borderId="33" xfId="0" applyNumberFormat="1" applyFont="1" applyFill="1" applyBorder="1" applyAlignment="1" applyProtection="1">
      <alignment horizontal="center" vertical="center"/>
    </xf>
    <xf numFmtId="0" fontId="19" fillId="13" borderId="33" xfId="0" applyNumberFormat="1" applyFont="1" applyFill="1" applyBorder="1" applyAlignment="1" applyProtection="1">
      <alignment horizontal="left" vertical="center"/>
    </xf>
    <xf numFmtId="3" fontId="61" fillId="13" borderId="58" xfId="0" applyNumberFormat="1" applyFont="1" applyFill="1" applyBorder="1" applyAlignment="1">
      <alignment horizontal="right" vertical="center"/>
    </xf>
    <xf numFmtId="3" fontId="19" fillId="13" borderId="6" xfId="0" applyNumberFormat="1" applyFont="1" applyFill="1" applyBorder="1" applyAlignment="1" applyProtection="1">
      <alignment horizontal="right" vertical="center"/>
    </xf>
    <xf numFmtId="3" fontId="11" fillId="5" borderId="33" xfId="48" applyNumberFormat="1" applyFont="1" applyFill="1" applyBorder="1" applyAlignment="1" applyProtection="1">
      <alignment horizontal="right" vertical="center"/>
    </xf>
    <xf numFmtId="164" fontId="84" fillId="4" borderId="58" xfId="63" applyNumberFormat="1" applyFont="1" applyFill="1" applyBorder="1" applyAlignment="1">
      <alignment horizontal="right" vertical="center"/>
    </xf>
    <xf numFmtId="164" fontId="84" fillId="4" borderId="33" xfId="63" applyNumberFormat="1" applyFont="1" applyFill="1" applyBorder="1" applyAlignment="1">
      <alignment horizontal="right" vertical="center"/>
    </xf>
    <xf numFmtId="3" fontId="84" fillId="4" borderId="58" xfId="44" applyNumberFormat="1" applyFont="1" applyBorder="1" applyAlignment="1">
      <alignment horizontal="right"/>
    </xf>
    <xf numFmtId="0" fontId="39" fillId="4" borderId="58" xfId="10" applyFont="1" applyBorder="1"/>
    <xf numFmtId="3" fontId="84" fillId="5" borderId="58" xfId="44" applyNumberFormat="1" applyFont="1" applyFill="1" applyBorder="1" applyAlignment="1">
      <alignment horizontal="right" vertical="center"/>
    </xf>
    <xf numFmtId="0" fontId="19" fillId="4" borderId="33" xfId="41" applyNumberFormat="1" applyFont="1" applyFill="1" applyBorder="1" applyAlignment="1" applyProtection="1">
      <alignment horizontal="left" vertical="center" wrapText="1"/>
    </xf>
    <xf numFmtId="3" fontId="19" fillId="4" borderId="33" xfId="41" applyNumberFormat="1" applyFont="1" applyFill="1" applyBorder="1" applyAlignment="1" applyProtection="1">
      <alignment horizontal="right" vertical="center"/>
    </xf>
    <xf numFmtId="0" fontId="19" fillId="4" borderId="33" xfId="45" applyNumberFormat="1" applyFont="1" applyFill="1" applyBorder="1" applyAlignment="1" applyProtection="1">
      <alignment horizontal="left" vertical="center" wrapText="1"/>
    </xf>
    <xf numFmtId="3" fontId="19" fillId="4" borderId="33" xfId="45" applyNumberFormat="1" applyFont="1" applyFill="1" applyBorder="1" applyAlignment="1" applyProtection="1">
      <alignment horizontal="right" vertical="center"/>
    </xf>
    <xf numFmtId="0" fontId="9" fillId="2" borderId="177" xfId="48" applyNumberFormat="1" applyFont="1" applyFill="1" applyBorder="1" applyAlignment="1" applyProtection="1">
      <alignment horizontal="left" vertical="center" wrapText="1"/>
    </xf>
    <xf numFmtId="0" fontId="9" fillId="2" borderId="58" xfId="48" applyNumberFormat="1" applyFont="1" applyFill="1" applyBorder="1" applyAlignment="1" applyProtection="1">
      <alignment horizontal="left" vertical="center" wrapText="1"/>
    </xf>
    <xf numFmtId="0" fontId="85" fillId="4" borderId="58" xfId="0" applyFont="1" applyFill="1" applyBorder="1" applyAlignment="1">
      <alignment horizontal="center" wrapText="1"/>
    </xf>
    <xf numFmtId="0" fontId="19" fillId="4" borderId="178" xfId="45" applyNumberFormat="1" applyFont="1" applyFill="1" applyBorder="1" applyAlignment="1" applyProtection="1">
      <alignment horizontal="center" vertical="center"/>
    </xf>
    <xf numFmtId="0" fontId="19" fillId="4" borderId="179" xfId="45" applyNumberFormat="1" applyFont="1" applyFill="1" applyBorder="1" applyAlignment="1" applyProtection="1">
      <alignment horizontal="center" vertical="center"/>
    </xf>
    <xf numFmtId="0" fontId="19" fillId="4" borderId="179" xfId="45" applyNumberFormat="1" applyFont="1" applyFill="1" applyBorder="1" applyAlignment="1" applyProtection="1">
      <alignment horizontal="left" vertical="center" wrapText="1"/>
    </xf>
    <xf numFmtId="0" fontId="19" fillId="4" borderId="179" xfId="45" applyNumberFormat="1" applyFont="1" applyFill="1" applyBorder="1" applyAlignment="1" applyProtection="1">
      <alignment horizontal="left" vertical="center"/>
    </xf>
    <xf numFmtId="0" fontId="19" fillId="4" borderId="179" xfId="45" applyNumberFormat="1" applyFont="1" applyFill="1" applyBorder="1" applyAlignment="1" applyProtection="1">
      <alignment horizontal="right" vertical="center"/>
    </xf>
    <xf numFmtId="3" fontId="19" fillId="4" borderId="179" xfId="45" applyNumberFormat="1" applyFont="1" applyFill="1" applyBorder="1" applyAlignment="1" applyProtection="1">
      <alignment horizontal="right" vertical="center"/>
    </xf>
    <xf numFmtId="9" fontId="9" fillId="2" borderId="141" xfId="55" applyNumberFormat="1" applyFont="1" applyFill="1" applyBorder="1" applyAlignment="1" applyProtection="1">
      <alignment horizontal="right" vertical="center"/>
    </xf>
    <xf numFmtId="10" fontId="9" fillId="2" borderId="141" xfId="55" applyNumberFormat="1" applyFont="1" applyFill="1" applyBorder="1" applyAlignment="1" applyProtection="1">
      <alignment horizontal="right" vertical="center"/>
    </xf>
    <xf numFmtId="3" fontId="40" fillId="5" borderId="151" xfId="55" applyNumberFormat="1" applyFont="1" applyFill="1" applyBorder="1" applyAlignment="1" applyProtection="1">
      <alignment horizontal="right" vertical="center"/>
    </xf>
    <xf numFmtId="164" fontId="40" fillId="5" borderId="150" xfId="79" applyNumberFormat="1" applyFont="1" applyFill="1" applyBorder="1" applyAlignment="1" applyProtection="1">
      <alignment horizontal="right" vertical="center"/>
    </xf>
    <xf numFmtId="3" fontId="40" fillId="4" borderId="141" xfId="55" applyNumberFormat="1" applyFont="1" applyFill="1" applyBorder="1" applyAlignment="1" applyProtection="1">
      <alignment horizontal="right" vertical="center" wrapText="1"/>
    </xf>
    <xf numFmtId="3" fontId="40" fillId="4" borderId="150" xfId="55" applyNumberFormat="1" applyFont="1" applyFill="1" applyBorder="1" applyAlignment="1" applyProtection="1">
      <alignment horizontal="right" vertical="center" wrapText="1"/>
    </xf>
    <xf numFmtId="0" fontId="2" fillId="4" borderId="1" xfId="0" applyNumberFormat="1" applyFont="1" applyFill="1" applyBorder="1" applyAlignment="1" applyProtection="1">
      <alignment horizontal="center" vertical="top"/>
    </xf>
    <xf numFmtId="0" fontId="3" fillId="4" borderId="1" xfId="0" applyNumberFormat="1" applyFont="1" applyFill="1" applyBorder="1" applyAlignment="1" applyProtection="1">
      <alignment horizontal="left" vertical="center"/>
    </xf>
    <xf numFmtId="0" fontId="4" fillId="4" borderId="1" xfId="0" applyNumberFormat="1" applyFont="1" applyFill="1" applyBorder="1" applyAlignment="1" applyProtection="1">
      <alignment horizontal="right" vertical="center"/>
    </xf>
    <xf numFmtId="0" fontId="3" fillId="3" borderId="2" xfId="0" applyNumberFormat="1" applyFont="1" applyFill="1" applyBorder="1" applyAlignment="1" applyProtection="1">
      <alignment horizontal="center" vertical="center"/>
    </xf>
    <xf numFmtId="0" fontId="3" fillId="3" borderId="96" xfId="0" applyNumberFormat="1" applyFont="1" applyFill="1" applyBorder="1" applyAlignment="1" applyProtection="1">
      <alignment horizontal="center" vertical="center"/>
    </xf>
    <xf numFmtId="0" fontId="3" fillId="3" borderId="3" xfId="0" applyNumberFormat="1" applyFont="1" applyFill="1" applyBorder="1" applyAlignment="1" applyProtection="1">
      <alignment horizontal="center" vertical="center"/>
    </xf>
    <xf numFmtId="0" fontId="3" fillId="3" borderId="4" xfId="0" applyNumberFormat="1" applyFont="1" applyFill="1" applyBorder="1" applyAlignment="1" applyProtection="1">
      <alignment horizontal="left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6" fillId="4" borderId="16" xfId="0" applyNumberFormat="1" applyFont="1" applyFill="1" applyBorder="1" applyAlignment="1" applyProtection="1">
      <alignment horizontal="center" vertical="center"/>
    </xf>
    <xf numFmtId="0" fontId="7" fillId="4" borderId="21" xfId="0" applyNumberFormat="1" applyFont="1" applyFill="1" applyBorder="1" applyAlignment="1" applyProtection="1">
      <alignment horizontal="center" vertical="center"/>
    </xf>
    <xf numFmtId="0" fontId="9" fillId="4" borderId="24" xfId="0" applyNumberFormat="1" applyFont="1" applyFill="1" applyBorder="1" applyAlignment="1" applyProtection="1">
      <alignment horizontal="center" vertical="center"/>
    </xf>
    <xf numFmtId="0" fontId="2" fillId="3" borderId="5" xfId="0" applyNumberFormat="1" applyFont="1" applyFill="1" applyBorder="1" applyAlignment="1" applyProtection="1">
      <alignment horizontal="center" vertical="center"/>
    </xf>
    <xf numFmtId="0" fontId="3" fillId="3" borderId="6" xfId="0" applyNumberFormat="1" applyFont="1" applyFill="1" applyBorder="1" applyAlignment="1" applyProtection="1">
      <alignment horizontal="center" vertical="center"/>
    </xf>
    <xf numFmtId="0" fontId="5" fillId="3" borderId="7" xfId="0" applyNumberFormat="1" applyFont="1" applyFill="1" applyBorder="1" applyAlignment="1" applyProtection="1">
      <alignment horizontal="center" vertical="center"/>
    </xf>
    <xf numFmtId="0" fontId="5" fillId="3" borderId="7" xfId="0" applyNumberFormat="1" applyFont="1" applyFill="1" applyBorder="1" applyAlignment="1" applyProtection="1">
      <alignment horizontal="center" vertical="center" wrapText="1"/>
    </xf>
    <xf numFmtId="0" fontId="5" fillId="3" borderId="8" xfId="0" applyNumberFormat="1" applyFont="1" applyFill="1" applyBorder="1" applyAlignment="1" applyProtection="1">
      <alignment horizontal="center" vertical="center" wrapText="1"/>
    </xf>
    <xf numFmtId="0" fontId="6" fillId="4" borderId="27" xfId="0" applyNumberFormat="1" applyFont="1" applyFill="1" applyBorder="1" applyAlignment="1" applyProtection="1">
      <alignment horizontal="center" vertical="center"/>
    </xf>
    <xf numFmtId="0" fontId="8" fillId="4" borderId="21" xfId="0" applyNumberFormat="1" applyFont="1" applyFill="1" applyBorder="1" applyAlignment="1" applyProtection="1">
      <alignment horizontal="center" vertical="center"/>
    </xf>
    <xf numFmtId="0" fontId="9" fillId="2" borderId="32" xfId="0" applyNumberFormat="1" applyFont="1" applyFill="1" applyBorder="1" applyAlignment="1" applyProtection="1">
      <alignment horizontal="center" vertical="center"/>
    </xf>
    <xf numFmtId="0" fontId="23" fillId="4" borderId="69" xfId="0" applyNumberFormat="1" applyFont="1" applyFill="1" applyBorder="1" applyAlignment="1" applyProtection="1">
      <alignment horizontal="center" vertical="center"/>
    </xf>
    <xf numFmtId="0" fontId="23" fillId="4" borderId="70" xfId="0" applyNumberFormat="1" applyFont="1" applyFill="1" applyBorder="1" applyAlignment="1" applyProtection="1">
      <alignment horizontal="center" vertical="center"/>
    </xf>
    <xf numFmtId="0" fontId="12" fillId="4" borderId="8" xfId="0" applyNumberFormat="1" applyFont="1" applyFill="1" applyBorder="1" applyAlignment="1" applyProtection="1">
      <alignment horizontal="left" vertical="center"/>
    </xf>
    <xf numFmtId="0" fontId="12" fillId="4" borderId="72" xfId="0" applyNumberFormat="1" applyFont="1" applyFill="1" applyBorder="1" applyAlignment="1" applyProtection="1">
      <alignment horizontal="left" vertical="center"/>
    </xf>
    <xf numFmtId="0" fontId="1" fillId="3" borderId="34" xfId="0" applyNumberFormat="1" applyFont="1" applyFill="1" applyBorder="1" applyAlignment="1" applyProtection="1">
      <alignment horizontal="left" vertical="top"/>
    </xf>
    <xf numFmtId="0" fontId="20" fillId="4" borderId="68" xfId="0" applyNumberFormat="1" applyFont="1" applyFill="1" applyBorder="1" applyAlignment="1" applyProtection="1">
      <alignment horizontal="center" vertical="center" wrapText="1"/>
    </xf>
    <xf numFmtId="0" fontId="20" fillId="4" borderId="71" xfId="0" applyNumberFormat="1" applyFont="1" applyFill="1" applyBorder="1" applyAlignment="1" applyProtection="1">
      <alignment horizontal="center" vertical="center" wrapText="1"/>
    </xf>
    <xf numFmtId="0" fontId="20" fillId="4" borderId="73" xfId="0" applyNumberFormat="1" applyFont="1" applyFill="1" applyBorder="1" applyAlignment="1" applyProtection="1">
      <alignment horizontal="center" vertical="center" wrapText="1"/>
    </xf>
    <xf numFmtId="0" fontId="20" fillId="4" borderId="69" xfId="0" applyNumberFormat="1" applyFont="1" applyFill="1" applyBorder="1" applyAlignment="1" applyProtection="1">
      <alignment horizontal="center" vertical="center" wrapText="1"/>
    </xf>
    <xf numFmtId="0" fontId="20" fillId="4" borderId="8" xfId="0" applyNumberFormat="1" applyFont="1" applyFill="1" applyBorder="1" applyAlignment="1" applyProtection="1">
      <alignment horizontal="center" vertical="center" wrapText="1"/>
    </xf>
    <xf numFmtId="0" fontId="20" fillId="4" borderId="74" xfId="0" applyNumberFormat="1" applyFont="1" applyFill="1" applyBorder="1" applyAlignment="1" applyProtection="1">
      <alignment horizontal="center" vertical="center" wrapText="1"/>
    </xf>
    <xf numFmtId="0" fontId="12" fillId="4" borderId="74" xfId="0" applyNumberFormat="1" applyFont="1" applyFill="1" applyBorder="1" applyAlignment="1" applyProtection="1">
      <alignment horizontal="left" vertical="center"/>
    </xf>
    <xf numFmtId="0" fontId="12" fillId="4" borderId="75" xfId="0" applyNumberFormat="1" applyFont="1" applyFill="1" applyBorder="1" applyAlignment="1" applyProtection="1">
      <alignment horizontal="left" vertical="center"/>
    </xf>
    <xf numFmtId="0" fontId="15" fillId="4" borderId="1" xfId="0" applyNumberFormat="1" applyFont="1" applyFill="1" applyBorder="1" applyAlignment="1" applyProtection="1">
      <alignment horizontal="center" vertical="top"/>
    </xf>
    <xf numFmtId="0" fontId="16" fillId="4" borderId="1" xfId="0" applyNumberFormat="1" applyFont="1" applyFill="1" applyBorder="1" applyAlignment="1" applyProtection="1">
      <alignment horizontal="left" vertical="center"/>
    </xf>
    <xf numFmtId="0" fontId="14" fillId="4" borderId="1" xfId="7" applyNumberFormat="1" applyFont="1" applyFill="1" applyBorder="1" applyAlignment="1" applyProtection="1">
      <alignment horizontal="left" vertical="top"/>
    </xf>
    <xf numFmtId="0" fontId="17" fillId="4" borderId="37" xfId="0" applyNumberFormat="1" applyFont="1" applyFill="1" applyBorder="1" applyAlignment="1" applyProtection="1">
      <alignment horizontal="center" vertical="center" wrapText="1"/>
    </xf>
    <xf numFmtId="0" fontId="17" fillId="4" borderId="38" xfId="0" applyNumberFormat="1" applyFont="1" applyFill="1" applyBorder="1" applyAlignment="1" applyProtection="1">
      <alignment horizontal="center" vertical="center" wrapText="1"/>
    </xf>
    <xf numFmtId="0" fontId="17" fillId="4" borderId="38" xfId="0" applyNumberFormat="1" applyFont="1" applyFill="1" applyBorder="1" applyAlignment="1" applyProtection="1">
      <alignment horizontal="center" vertical="center"/>
    </xf>
    <xf numFmtId="0" fontId="17" fillId="4" borderId="39" xfId="0" applyNumberFormat="1" applyFont="1" applyFill="1" applyBorder="1" applyAlignment="1" applyProtection="1">
      <alignment horizontal="center" vertical="center"/>
    </xf>
    <xf numFmtId="0" fontId="1" fillId="4" borderId="1" xfId="7" applyNumberFormat="1" applyFont="1" applyFill="1" applyBorder="1" applyAlignment="1" applyProtection="1">
      <alignment horizontal="left" vertical="top"/>
    </xf>
    <xf numFmtId="0" fontId="14" fillId="4" borderId="1" xfId="0" applyNumberFormat="1" applyFont="1" applyFill="1" applyBorder="1" applyAlignment="1" applyProtection="1">
      <alignment horizontal="left" vertical="top"/>
    </xf>
    <xf numFmtId="0" fontId="23" fillId="4" borderId="59" xfId="0" applyNumberFormat="1" applyFont="1" applyFill="1" applyBorder="1" applyAlignment="1" applyProtection="1">
      <alignment horizontal="center" vertical="center"/>
    </xf>
    <xf numFmtId="0" fontId="23" fillId="4" borderId="60" xfId="0" applyNumberFormat="1" applyFont="1" applyFill="1" applyBorder="1" applyAlignment="1" applyProtection="1">
      <alignment horizontal="center" vertical="center"/>
    </xf>
    <xf numFmtId="0" fontId="23" fillId="4" borderId="61" xfId="0" applyNumberFormat="1" applyFont="1" applyFill="1" applyBorder="1" applyAlignment="1" applyProtection="1">
      <alignment horizontal="center" vertical="center"/>
    </xf>
    <xf numFmtId="0" fontId="27" fillId="4" borderId="8" xfId="0" applyNumberFormat="1" applyFont="1" applyFill="1" applyBorder="1" applyAlignment="1" applyProtection="1">
      <alignment horizontal="center" vertical="center" wrapText="1"/>
    </xf>
    <xf numFmtId="0" fontId="20" fillId="4" borderId="62" xfId="0" applyNumberFormat="1" applyFont="1" applyFill="1" applyBorder="1" applyAlignment="1" applyProtection="1">
      <alignment horizontal="center" vertical="center" wrapText="1"/>
    </xf>
    <xf numFmtId="0" fontId="20" fillId="4" borderId="63" xfId="0" applyNumberFormat="1" applyFont="1" applyFill="1" applyBorder="1" applyAlignment="1" applyProtection="1">
      <alignment horizontal="center" vertical="center" wrapText="1"/>
    </xf>
    <xf numFmtId="0" fontId="20" fillId="4" borderId="64" xfId="0" applyNumberFormat="1" applyFont="1" applyFill="1" applyBorder="1" applyAlignment="1" applyProtection="1">
      <alignment horizontal="center" vertical="center" wrapText="1"/>
    </xf>
    <xf numFmtId="0" fontId="20" fillId="4" borderId="65" xfId="0" applyNumberFormat="1" applyFont="1" applyFill="1" applyBorder="1" applyAlignment="1" applyProtection="1">
      <alignment horizontal="center" vertical="center" wrapText="1"/>
    </xf>
    <xf numFmtId="0" fontId="20" fillId="4" borderId="66" xfId="0" applyNumberFormat="1" applyFont="1" applyFill="1" applyBorder="1" applyAlignment="1" applyProtection="1">
      <alignment horizontal="center" vertical="center" wrapText="1"/>
    </xf>
    <xf numFmtId="0" fontId="20" fillId="4" borderId="67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horizontal="left" vertical="center"/>
    </xf>
    <xf numFmtId="0" fontId="1" fillId="4" borderId="1" xfId="10" applyNumberFormat="1" applyFont="1" applyFill="1" applyBorder="1" applyAlignment="1" applyProtection="1">
      <alignment horizontal="left" vertical="top"/>
    </xf>
    <xf numFmtId="0" fontId="3" fillId="3" borderId="2" xfId="0" applyNumberFormat="1" applyFont="1" applyFill="1" applyBorder="1" applyAlignment="1" applyProtection="1">
      <alignment horizontal="left" vertical="center"/>
    </xf>
    <xf numFmtId="0" fontId="3" fillId="3" borderId="3" xfId="0" applyNumberFormat="1" applyFont="1" applyFill="1" applyBorder="1" applyAlignment="1" applyProtection="1">
      <alignment horizontal="left" vertical="center"/>
    </xf>
    <xf numFmtId="0" fontId="3" fillId="3" borderId="4" xfId="0" applyNumberFormat="1" applyFont="1" applyFill="1" applyBorder="1" applyAlignment="1" applyProtection="1">
      <alignment horizontal="center" vertical="center"/>
    </xf>
    <xf numFmtId="0" fontId="3" fillId="3" borderId="42" xfId="0" applyNumberFormat="1" applyFont="1" applyFill="1" applyBorder="1" applyAlignment="1" applyProtection="1">
      <alignment horizontal="center" vertical="center"/>
    </xf>
    <xf numFmtId="0" fontId="3" fillId="3" borderId="42" xfId="0" applyNumberFormat="1" applyFont="1" applyFill="1" applyBorder="1" applyAlignment="1" applyProtection="1">
      <alignment horizontal="left" vertical="center"/>
    </xf>
    <xf numFmtId="0" fontId="3" fillId="3" borderId="43" xfId="0" applyNumberFormat="1" applyFont="1" applyFill="1" applyBorder="1" applyAlignment="1" applyProtection="1">
      <alignment horizontal="center" vertical="center"/>
    </xf>
    <xf numFmtId="0" fontId="1" fillId="4" borderId="44" xfId="10" applyNumberFormat="1" applyFont="1" applyFill="1" applyBorder="1" applyAlignment="1" applyProtection="1">
      <alignment horizontal="left" vertical="top"/>
    </xf>
    <xf numFmtId="0" fontId="22" fillId="4" borderId="8" xfId="0" applyNumberFormat="1" applyFont="1" applyFill="1" applyBorder="1" applyAlignment="1" applyProtection="1">
      <alignment horizontal="center" vertical="center" wrapText="1"/>
    </xf>
    <xf numFmtId="0" fontId="6" fillId="4" borderId="8" xfId="0" applyNumberFormat="1" applyFont="1" applyFill="1" applyBorder="1" applyAlignment="1" applyProtection="1">
      <alignment horizontal="center" vertical="center"/>
    </xf>
    <xf numFmtId="0" fontId="25" fillId="4" borderId="55" xfId="0" applyNumberFormat="1" applyFont="1" applyFill="1" applyBorder="1" applyAlignment="1" applyProtection="1">
      <alignment horizontal="center"/>
    </xf>
    <xf numFmtId="0" fontId="25" fillId="4" borderId="42" xfId="0" applyNumberFormat="1" applyFont="1" applyFill="1" applyBorder="1" applyAlignment="1" applyProtection="1">
      <alignment horizontal="center"/>
    </xf>
    <xf numFmtId="0" fontId="25" fillId="4" borderId="56" xfId="0" applyNumberFormat="1" applyFont="1" applyFill="1" applyBorder="1" applyAlignment="1" applyProtection="1">
      <alignment horizontal="center"/>
    </xf>
    <xf numFmtId="0" fontId="12" fillId="4" borderId="55" xfId="0" applyNumberFormat="1" applyFont="1" applyFill="1" applyBorder="1" applyAlignment="1" applyProtection="1">
      <alignment horizontal="center" vertical="center"/>
    </xf>
    <xf numFmtId="0" fontId="12" fillId="4" borderId="42" xfId="0" applyNumberFormat="1" applyFont="1" applyFill="1" applyBorder="1" applyAlignment="1" applyProtection="1">
      <alignment horizontal="center" vertical="center"/>
    </xf>
    <xf numFmtId="0" fontId="12" fillId="4" borderId="56" xfId="0" applyNumberFormat="1" applyFont="1" applyFill="1" applyBorder="1" applyAlignment="1" applyProtection="1">
      <alignment horizontal="center" vertical="center"/>
    </xf>
    <xf numFmtId="0" fontId="1" fillId="4" borderId="1" xfId="9" applyNumberFormat="1" applyFont="1" applyFill="1" applyBorder="1" applyAlignment="1" applyProtection="1">
      <alignment horizontal="left" vertical="top"/>
    </xf>
    <xf numFmtId="0" fontId="1" fillId="4" borderId="44" xfId="9" applyNumberFormat="1" applyFont="1" applyFill="1" applyBorder="1" applyAlignment="1" applyProtection="1">
      <alignment horizontal="left" vertical="top"/>
    </xf>
    <xf numFmtId="0" fontId="1" fillId="4" borderId="1" xfId="11" applyNumberFormat="1" applyFont="1" applyFill="1" applyBorder="1" applyAlignment="1" applyProtection="1">
      <alignment horizontal="left" vertical="top"/>
    </xf>
    <xf numFmtId="0" fontId="1" fillId="4" borderId="44" xfId="11" applyNumberFormat="1" applyFont="1" applyFill="1" applyBorder="1" applyAlignment="1" applyProtection="1">
      <alignment horizontal="left" vertical="top"/>
    </xf>
    <xf numFmtId="0" fontId="1" fillId="4" borderId="1" xfId="12" applyNumberFormat="1" applyFont="1" applyFill="1" applyBorder="1" applyAlignment="1" applyProtection="1">
      <alignment horizontal="left" vertical="top"/>
    </xf>
    <xf numFmtId="0" fontId="22" fillId="4" borderId="92" xfId="0" applyNumberFormat="1" applyFont="1" applyFill="1" applyBorder="1" applyAlignment="1" applyProtection="1">
      <alignment horizontal="center" vertical="center" wrapText="1"/>
    </xf>
    <xf numFmtId="0" fontId="22" fillId="4" borderId="93" xfId="0" applyNumberFormat="1" applyFont="1" applyFill="1" applyBorder="1" applyAlignment="1" applyProtection="1">
      <alignment horizontal="center" vertical="center" wrapText="1"/>
    </xf>
    <xf numFmtId="0" fontId="22" fillId="4" borderId="94" xfId="0" applyNumberFormat="1" applyFont="1" applyFill="1" applyBorder="1" applyAlignment="1" applyProtection="1">
      <alignment horizontal="center" vertical="center" wrapText="1"/>
    </xf>
    <xf numFmtId="0" fontId="6" fillId="4" borderId="88" xfId="0" applyNumberFormat="1" applyFont="1" applyFill="1" applyBorder="1" applyAlignment="1" applyProtection="1">
      <alignment horizontal="center" vertical="center"/>
    </xf>
    <xf numFmtId="0" fontId="6" fillId="4" borderId="89" xfId="0" applyNumberFormat="1" applyFont="1" applyFill="1" applyBorder="1" applyAlignment="1" applyProtection="1">
      <alignment horizontal="center" vertical="center"/>
    </xf>
    <xf numFmtId="0" fontId="6" fillId="4" borderId="64" xfId="0" applyNumberFormat="1" applyFont="1" applyFill="1" applyBorder="1" applyAlignment="1" applyProtection="1">
      <alignment horizontal="center" vertical="center"/>
    </xf>
    <xf numFmtId="0" fontId="6" fillId="4" borderId="65" xfId="0" applyNumberFormat="1" applyFont="1" applyFill="1" applyBorder="1" applyAlignment="1" applyProtection="1">
      <alignment horizontal="center" vertical="center"/>
    </xf>
    <xf numFmtId="0" fontId="6" fillId="4" borderId="90" xfId="0" applyNumberFormat="1" applyFont="1" applyFill="1" applyBorder="1" applyAlignment="1" applyProtection="1">
      <alignment horizontal="center" vertical="center"/>
    </xf>
    <xf numFmtId="0" fontId="6" fillId="4" borderId="91" xfId="0" applyNumberFormat="1" applyFont="1" applyFill="1" applyBorder="1" applyAlignment="1" applyProtection="1">
      <alignment horizontal="center" vertical="center"/>
    </xf>
    <xf numFmtId="0" fontId="25" fillId="4" borderId="81" xfId="0" applyNumberFormat="1" applyFont="1" applyFill="1" applyBorder="1" applyAlignment="1" applyProtection="1">
      <alignment horizontal="center"/>
    </xf>
    <xf numFmtId="0" fontId="25" fillId="4" borderId="82" xfId="0" applyNumberFormat="1" applyFont="1" applyFill="1" applyBorder="1" applyAlignment="1" applyProtection="1">
      <alignment horizontal="center"/>
    </xf>
    <xf numFmtId="0" fontId="25" fillId="4" borderId="83" xfId="0" applyNumberFormat="1" applyFont="1" applyFill="1" applyBorder="1" applyAlignment="1" applyProtection="1">
      <alignment horizontal="center"/>
    </xf>
    <xf numFmtId="0" fontId="12" fillId="4" borderId="84" xfId="0" applyNumberFormat="1" applyFont="1" applyFill="1" applyBorder="1" applyAlignment="1" applyProtection="1">
      <alignment horizontal="center" vertical="center"/>
    </xf>
    <xf numFmtId="0" fontId="12" fillId="4" borderId="85" xfId="0" applyNumberFormat="1" applyFont="1" applyFill="1" applyBorder="1" applyAlignment="1" applyProtection="1">
      <alignment horizontal="center" vertical="center"/>
    </xf>
    <xf numFmtId="0" fontId="12" fillId="4" borderId="86" xfId="0" applyNumberFormat="1" applyFont="1" applyFill="1" applyBorder="1" applyAlignment="1" applyProtection="1">
      <alignment horizontal="center" vertical="center"/>
    </xf>
    <xf numFmtId="0" fontId="12" fillId="4" borderId="87" xfId="0" applyNumberFormat="1" applyFont="1" applyFill="1" applyBorder="1" applyAlignment="1" applyProtection="1">
      <alignment horizontal="center" vertical="center"/>
    </xf>
    <xf numFmtId="0" fontId="1" fillId="4" borderId="1" xfId="13" applyNumberFormat="1" applyFont="1" applyFill="1" applyBorder="1" applyAlignment="1" applyProtection="1">
      <alignment horizontal="left" vertical="top"/>
    </xf>
    <xf numFmtId="0" fontId="1" fillId="4" borderId="44" xfId="13" applyNumberFormat="1" applyFont="1" applyFill="1" applyBorder="1" applyAlignment="1" applyProtection="1">
      <alignment horizontal="left" vertical="top"/>
    </xf>
    <xf numFmtId="0" fontId="19" fillId="4" borderId="33" xfId="0" applyNumberFormat="1" applyFont="1" applyFill="1" applyBorder="1" applyAlignment="1" applyProtection="1">
      <alignment horizontal="center" vertical="center"/>
    </xf>
    <xf numFmtId="0" fontId="1" fillId="4" borderId="1" xfId="14" applyNumberFormat="1" applyFont="1" applyFill="1" applyBorder="1" applyAlignment="1" applyProtection="1">
      <alignment horizontal="left" vertical="top"/>
    </xf>
    <xf numFmtId="0" fontId="22" fillId="4" borderId="8" xfId="14" applyNumberFormat="1" applyFont="1" applyFill="1" applyBorder="1" applyAlignment="1" applyProtection="1">
      <alignment horizontal="center" vertical="center" wrapText="1"/>
    </xf>
    <xf numFmtId="0" fontId="26" fillId="4" borderId="8" xfId="14" applyNumberFormat="1" applyFont="1" applyFill="1" applyBorder="1" applyAlignment="1" applyProtection="1">
      <alignment horizontal="center"/>
    </xf>
    <xf numFmtId="0" fontId="12" fillId="4" borderId="8" xfId="14" applyNumberFormat="1" applyFont="1" applyFill="1" applyBorder="1" applyAlignment="1" applyProtection="1">
      <alignment horizontal="left" vertical="center"/>
    </xf>
    <xf numFmtId="0" fontId="1" fillId="4" borderId="1" xfId="15" applyNumberFormat="1" applyFont="1" applyFill="1" applyBorder="1" applyAlignment="1" applyProtection="1">
      <alignment horizontal="left" vertical="top"/>
    </xf>
    <xf numFmtId="0" fontId="22" fillId="4" borderId="8" xfId="15" applyNumberFormat="1" applyFont="1" applyFill="1" applyBorder="1" applyAlignment="1" applyProtection="1">
      <alignment horizontal="center" vertical="center" wrapText="1"/>
    </xf>
    <xf numFmtId="0" fontId="22" fillId="4" borderId="8" xfId="15" applyNumberFormat="1" applyFont="1" applyFill="1" applyBorder="1" applyAlignment="1" applyProtection="1">
      <alignment horizontal="center"/>
    </xf>
    <xf numFmtId="0" fontId="12" fillId="4" borderId="8" xfId="15" applyNumberFormat="1" applyFont="1" applyFill="1" applyBorder="1" applyAlignment="1" applyProtection="1">
      <alignment horizontal="left" vertical="center"/>
    </xf>
    <xf numFmtId="0" fontId="22" fillId="4" borderId="8" xfId="16" applyNumberFormat="1" applyFont="1" applyFill="1" applyBorder="1" applyAlignment="1" applyProtection="1">
      <alignment horizontal="center"/>
    </xf>
    <xf numFmtId="0" fontId="12" fillId="4" borderId="8" xfId="16" applyNumberFormat="1" applyFont="1" applyFill="1" applyBorder="1" applyAlignment="1" applyProtection="1">
      <alignment horizontal="left" vertical="center"/>
    </xf>
    <xf numFmtId="0" fontId="22" fillId="4" borderId="8" xfId="16" applyNumberFormat="1" applyFont="1" applyFill="1" applyBorder="1" applyAlignment="1" applyProtection="1">
      <alignment horizontal="center" vertical="center" wrapText="1"/>
    </xf>
    <xf numFmtId="0" fontId="1" fillId="4" borderId="1" xfId="16" applyNumberFormat="1" applyFont="1" applyFill="1" applyBorder="1" applyAlignment="1" applyProtection="1">
      <alignment horizontal="left" vertical="top"/>
    </xf>
    <xf numFmtId="0" fontId="22" fillId="4" borderId="8" xfId="17" applyNumberFormat="1" applyFont="1" applyFill="1" applyBorder="1" applyAlignment="1" applyProtection="1">
      <alignment horizontal="center" vertical="center" wrapText="1"/>
    </xf>
    <xf numFmtId="0" fontId="22" fillId="4" borderId="8" xfId="17" applyNumberFormat="1" applyFont="1" applyFill="1" applyBorder="1" applyAlignment="1" applyProtection="1">
      <alignment horizontal="center"/>
    </xf>
    <xf numFmtId="0" fontId="12" fillId="4" borderId="8" xfId="17" applyNumberFormat="1" applyFont="1" applyFill="1" applyBorder="1" applyAlignment="1" applyProtection="1">
      <alignment horizontal="left" vertical="center"/>
    </xf>
    <xf numFmtId="0" fontId="1" fillId="4" borderId="1" xfId="17" applyNumberFormat="1" applyFont="1" applyFill="1" applyBorder="1" applyAlignment="1" applyProtection="1">
      <alignment horizontal="left" vertical="top"/>
    </xf>
    <xf numFmtId="0" fontId="1" fillId="4" borderId="1" xfId="0" applyNumberFormat="1" applyFont="1" applyFill="1" applyBorder="1" applyAlignment="1" applyProtection="1">
      <alignment horizontal="left" vertical="top"/>
    </xf>
    <xf numFmtId="0" fontId="1" fillId="4" borderId="1" xfId="18" applyNumberFormat="1" applyFont="1" applyFill="1" applyBorder="1" applyAlignment="1" applyProtection="1">
      <alignment horizontal="left" vertical="top"/>
    </xf>
    <xf numFmtId="0" fontId="22" fillId="4" borderId="8" xfId="18" applyNumberFormat="1" applyFont="1" applyFill="1" applyBorder="1" applyAlignment="1" applyProtection="1">
      <alignment horizontal="center" vertical="center" wrapText="1"/>
    </xf>
    <xf numFmtId="0" fontId="22" fillId="4" borderId="8" xfId="18" applyNumberFormat="1" applyFont="1" applyFill="1" applyBorder="1" applyAlignment="1" applyProtection="1">
      <alignment horizontal="center"/>
    </xf>
    <xf numFmtId="0" fontId="12" fillId="4" borderId="8" xfId="18" applyNumberFormat="1" applyFont="1" applyFill="1" applyBorder="1" applyAlignment="1" applyProtection="1">
      <alignment horizontal="left" vertical="center"/>
    </xf>
    <xf numFmtId="0" fontId="3" fillId="3" borderId="3" xfId="0" applyNumberFormat="1" applyFont="1" applyFill="1" applyBorder="1" applyAlignment="1" applyProtection="1">
      <alignment horizontal="center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1" fillId="4" borderId="44" xfId="20" applyNumberFormat="1" applyFont="1" applyFill="1" applyBorder="1" applyAlignment="1" applyProtection="1">
      <alignment horizontal="left" vertical="top"/>
    </xf>
    <xf numFmtId="0" fontId="3" fillId="3" borderId="42" xfId="0" applyNumberFormat="1" applyFont="1" applyFill="1" applyBorder="1" applyAlignment="1" applyProtection="1">
      <alignment horizontal="center" vertical="center" wrapText="1"/>
    </xf>
    <xf numFmtId="0" fontId="3" fillId="3" borderId="43" xfId="0" applyNumberFormat="1" applyFont="1" applyFill="1" applyBorder="1" applyAlignment="1" applyProtection="1">
      <alignment horizontal="center" vertical="center" wrapText="1"/>
    </xf>
    <xf numFmtId="0" fontId="6" fillId="4" borderId="16" xfId="0" applyNumberFormat="1" applyFont="1" applyFill="1" applyBorder="1" applyAlignment="1" applyProtection="1">
      <alignment horizontal="center" vertical="center" wrapText="1"/>
    </xf>
    <xf numFmtId="0" fontId="3" fillId="3" borderId="45" xfId="0" applyNumberFormat="1" applyFont="1" applyFill="1" applyBorder="1" applyAlignment="1" applyProtection="1">
      <alignment horizontal="center" vertical="center" wrapText="1"/>
    </xf>
    <xf numFmtId="0" fontId="3" fillId="3" borderId="33" xfId="0" applyNumberFormat="1" applyFont="1" applyFill="1" applyBorder="1" applyAlignment="1" applyProtection="1">
      <alignment horizontal="center" vertical="center" wrapText="1"/>
    </xf>
    <xf numFmtId="0" fontId="5" fillId="3" borderId="46" xfId="0" applyNumberFormat="1" applyFont="1" applyFill="1" applyBorder="1" applyAlignment="1" applyProtection="1">
      <alignment horizontal="center" vertical="center" wrapText="1"/>
    </xf>
    <xf numFmtId="0" fontId="5" fillId="3" borderId="47" xfId="0" applyNumberFormat="1" applyFont="1" applyFill="1" applyBorder="1" applyAlignment="1" applyProtection="1">
      <alignment horizontal="center" vertical="center"/>
    </xf>
    <xf numFmtId="0" fontId="22" fillId="4" borderId="62" xfId="0" applyNumberFormat="1" applyFont="1" applyFill="1" applyBorder="1" applyAlignment="1" applyProtection="1">
      <alignment horizontal="center" vertical="center"/>
    </xf>
    <xf numFmtId="0" fontId="22" fillId="4" borderId="63" xfId="0" applyNumberFormat="1" applyFont="1" applyFill="1" applyBorder="1" applyAlignment="1" applyProtection="1">
      <alignment horizontal="center" vertical="center"/>
    </xf>
    <xf numFmtId="0" fontId="22" fillId="4" borderId="64" xfId="0" applyNumberFormat="1" applyFont="1" applyFill="1" applyBorder="1" applyAlignment="1" applyProtection="1">
      <alignment horizontal="center" vertical="center"/>
    </xf>
    <xf numFmtId="0" fontId="22" fillId="4" borderId="65" xfId="0" applyNumberFormat="1" applyFont="1" applyFill="1" applyBorder="1" applyAlignment="1" applyProtection="1">
      <alignment horizontal="center" vertical="center"/>
    </xf>
    <xf numFmtId="0" fontId="22" fillId="4" borderId="66" xfId="0" applyNumberFormat="1" applyFont="1" applyFill="1" applyBorder="1" applyAlignment="1" applyProtection="1">
      <alignment horizontal="center" vertical="center"/>
    </xf>
    <xf numFmtId="0" fontId="22" fillId="4" borderId="67" xfId="0" applyNumberFormat="1" applyFont="1" applyFill="1" applyBorder="1" applyAlignment="1" applyProtection="1">
      <alignment horizontal="center" vertical="center"/>
    </xf>
    <xf numFmtId="0" fontId="26" fillId="4" borderId="8" xfId="0" applyNumberFormat="1" applyFont="1" applyFill="1" applyBorder="1" applyAlignment="1" applyProtection="1">
      <alignment horizontal="center" vertical="center"/>
    </xf>
    <xf numFmtId="0" fontId="12" fillId="4" borderId="58" xfId="0" applyNumberFormat="1" applyFont="1" applyFill="1" applyBorder="1" applyAlignment="1" applyProtection="1">
      <alignment horizontal="center" vertical="center"/>
    </xf>
    <xf numFmtId="0" fontId="3" fillId="3" borderId="105" xfId="48" applyNumberFormat="1" applyFont="1" applyFill="1" applyBorder="1" applyAlignment="1" applyProtection="1">
      <alignment horizontal="center" vertical="center" wrapText="1"/>
    </xf>
    <xf numFmtId="0" fontId="3" fillId="3" borderId="42" xfId="48" applyNumberFormat="1" applyFont="1" applyFill="1" applyBorder="1" applyAlignment="1" applyProtection="1">
      <alignment horizontal="center" vertical="center" wrapText="1"/>
    </xf>
    <xf numFmtId="0" fontId="3" fillId="3" borderId="43" xfId="48" applyNumberFormat="1" applyFont="1" applyFill="1" applyBorder="1" applyAlignment="1" applyProtection="1">
      <alignment horizontal="center" vertical="center" wrapText="1"/>
    </xf>
    <xf numFmtId="0" fontId="38" fillId="3" borderId="108" xfId="48" applyNumberFormat="1" applyFont="1" applyFill="1" applyBorder="1" applyAlignment="1" applyProtection="1">
      <alignment horizontal="center" vertical="center" wrapText="1"/>
    </xf>
    <xf numFmtId="0" fontId="38" fillId="3" borderId="109" xfId="48" applyNumberFormat="1" applyFont="1" applyFill="1" applyBorder="1" applyAlignment="1" applyProtection="1">
      <alignment horizontal="center" vertical="center" wrapText="1"/>
    </xf>
    <xf numFmtId="0" fontId="3" fillId="3" borderId="106" xfId="48" applyNumberFormat="1" applyFont="1" applyFill="1" applyBorder="1" applyAlignment="1" applyProtection="1">
      <alignment horizontal="center" vertical="center" wrapText="1"/>
    </xf>
    <xf numFmtId="0" fontId="3" fillId="3" borderId="107" xfId="48" applyNumberFormat="1" applyFont="1" applyFill="1" applyBorder="1" applyAlignment="1" applyProtection="1">
      <alignment horizontal="center" vertical="center" wrapText="1"/>
    </xf>
    <xf numFmtId="0" fontId="5" fillId="3" borderId="76" xfId="48" applyNumberFormat="1" applyFont="1" applyFill="1" applyBorder="1" applyAlignment="1" applyProtection="1">
      <alignment horizontal="center" vertical="center" wrapText="1"/>
    </xf>
    <xf numFmtId="0" fontId="5" fillId="3" borderId="80" xfId="48" applyNumberFormat="1" applyFont="1" applyFill="1" applyBorder="1" applyAlignment="1" applyProtection="1">
      <alignment horizontal="center" vertical="center" wrapText="1"/>
    </xf>
    <xf numFmtId="0" fontId="5" fillId="3" borderId="62" xfId="48" applyNumberFormat="1" applyFont="1" applyFill="1" applyBorder="1" applyAlignment="1" applyProtection="1">
      <alignment horizontal="center" vertical="center"/>
    </xf>
    <xf numFmtId="0" fontId="5" fillId="3" borderId="105" xfId="48" applyNumberFormat="1" applyFont="1" applyFill="1" applyBorder="1" applyAlignment="1" applyProtection="1">
      <alignment horizontal="center" vertical="center"/>
    </xf>
    <xf numFmtId="0" fontId="5" fillId="3" borderId="63" xfId="48" applyNumberFormat="1" applyFont="1" applyFill="1" applyBorder="1" applyAlignment="1" applyProtection="1">
      <alignment horizontal="center" vertical="center"/>
    </xf>
    <xf numFmtId="0" fontId="5" fillId="3" borderId="101" xfId="48" applyNumberFormat="1" applyFont="1" applyFill="1" applyBorder="1" applyAlignment="1" applyProtection="1">
      <alignment horizontal="center" vertical="center"/>
    </xf>
    <xf numFmtId="0" fontId="5" fillId="3" borderId="102" xfId="48" applyNumberFormat="1" applyFont="1" applyFill="1" applyBorder="1" applyAlignment="1" applyProtection="1">
      <alignment horizontal="center" vertical="center"/>
    </xf>
    <xf numFmtId="0" fontId="5" fillId="3" borderId="104" xfId="48" applyNumberFormat="1" applyFont="1" applyFill="1" applyBorder="1" applyAlignment="1" applyProtection="1">
      <alignment horizontal="center" vertical="center"/>
    </xf>
    <xf numFmtId="0" fontId="5" fillId="3" borderId="103" xfId="48" applyNumberFormat="1" applyFont="1" applyFill="1" applyBorder="1" applyAlignment="1" applyProtection="1">
      <alignment horizontal="center" vertical="center"/>
    </xf>
    <xf numFmtId="0" fontId="1" fillId="4" borderId="44" xfId="19" applyNumberFormat="1" applyFont="1" applyFill="1" applyBorder="1" applyAlignment="1" applyProtection="1">
      <alignment horizontal="left" vertical="top"/>
    </xf>
    <xf numFmtId="0" fontId="22" fillId="4" borderId="62" xfId="19" applyNumberFormat="1" applyFont="1" applyFill="1" applyBorder="1" applyAlignment="1" applyProtection="1">
      <alignment horizontal="center" vertical="center" wrapText="1"/>
    </xf>
    <xf numFmtId="0" fontId="22" fillId="4" borderId="63" xfId="19" applyNumberFormat="1" applyFont="1" applyFill="1" applyBorder="1" applyAlignment="1" applyProtection="1">
      <alignment horizontal="center" vertical="center" wrapText="1"/>
    </xf>
    <xf numFmtId="0" fontId="22" fillId="4" borderId="64" xfId="19" applyNumberFormat="1" applyFont="1" applyFill="1" applyBorder="1" applyAlignment="1" applyProtection="1">
      <alignment horizontal="center" vertical="center" wrapText="1"/>
    </xf>
    <xf numFmtId="0" fontId="22" fillId="4" borderId="65" xfId="19" applyNumberFormat="1" applyFont="1" applyFill="1" applyBorder="1" applyAlignment="1" applyProtection="1">
      <alignment horizontal="center" vertical="center" wrapText="1"/>
    </xf>
    <xf numFmtId="0" fontId="22" fillId="4" borderId="66" xfId="19" applyNumberFormat="1" applyFont="1" applyFill="1" applyBorder="1" applyAlignment="1" applyProtection="1">
      <alignment horizontal="center" vertical="center" wrapText="1"/>
    </xf>
    <xf numFmtId="0" fontId="22" fillId="4" borderId="67" xfId="19" applyNumberFormat="1" applyFont="1" applyFill="1" applyBorder="1" applyAlignment="1" applyProtection="1">
      <alignment horizontal="center" vertical="center" wrapText="1"/>
    </xf>
    <xf numFmtId="0" fontId="22" fillId="4" borderId="55" xfId="19" applyNumberFormat="1" applyFont="1" applyFill="1" applyBorder="1" applyAlignment="1" applyProtection="1">
      <alignment horizontal="center"/>
    </xf>
    <xf numFmtId="0" fontId="22" fillId="4" borderId="56" xfId="19" applyNumberFormat="1" applyFont="1" applyFill="1" applyBorder="1" applyAlignment="1" applyProtection="1">
      <alignment horizontal="center"/>
    </xf>
    <xf numFmtId="0" fontId="22" fillId="4" borderId="62" xfId="19" applyNumberFormat="1" applyFont="1" applyFill="1" applyBorder="1" applyAlignment="1" applyProtection="1">
      <alignment horizontal="center" vertical="center"/>
    </xf>
    <xf numFmtId="0" fontId="22" fillId="4" borderId="63" xfId="19" applyNumberFormat="1" applyFont="1" applyFill="1" applyBorder="1" applyAlignment="1" applyProtection="1">
      <alignment horizontal="center" vertical="center"/>
    </xf>
    <xf numFmtId="0" fontId="22" fillId="4" borderId="64" xfId="19" applyNumberFormat="1" applyFont="1" applyFill="1" applyBorder="1" applyAlignment="1" applyProtection="1">
      <alignment horizontal="center" vertical="center"/>
    </xf>
    <xf numFmtId="0" fontId="22" fillId="4" borderId="65" xfId="19" applyNumberFormat="1" applyFont="1" applyFill="1" applyBorder="1" applyAlignment="1" applyProtection="1">
      <alignment horizontal="center" vertical="center"/>
    </xf>
    <xf numFmtId="0" fontId="22" fillId="4" borderId="66" xfId="19" applyNumberFormat="1" applyFont="1" applyFill="1" applyBorder="1" applyAlignment="1" applyProtection="1">
      <alignment horizontal="center" vertical="center"/>
    </xf>
    <xf numFmtId="0" fontId="22" fillId="4" borderId="67" xfId="19" applyNumberFormat="1" applyFont="1" applyFill="1" applyBorder="1" applyAlignment="1" applyProtection="1">
      <alignment horizontal="center" vertical="center"/>
    </xf>
    <xf numFmtId="0" fontId="2" fillId="4" borderId="1" xfId="48" applyNumberFormat="1" applyFont="1" applyFill="1" applyBorder="1" applyAlignment="1" applyProtection="1">
      <alignment horizontal="center" vertical="top"/>
    </xf>
    <xf numFmtId="0" fontId="4" fillId="4" borderId="1" xfId="48" applyNumberFormat="1" applyFont="1" applyFill="1" applyBorder="1" applyAlignment="1" applyProtection="1">
      <alignment horizontal="left" vertical="center"/>
    </xf>
    <xf numFmtId="0" fontId="4" fillId="4" borderId="114" xfId="48" applyNumberFormat="1" applyFont="1" applyFill="1" applyBorder="1" applyAlignment="1" applyProtection="1">
      <alignment horizontal="right" vertical="center"/>
    </xf>
    <xf numFmtId="0" fontId="3" fillId="3" borderId="3" xfId="48" applyNumberFormat="1" applyFont="1" applyFill="1" applyBorder="1" applyAlignment="1" applyProtection="1">
      <alignment horizontal="center" vertical="center" wrapText="1"/>
    </xf>
    <xf numFmtId="0" fontId="3" fillId="3" borderId="4" xfId="48" applyNumberFormat="1" applyFont="1" applyFill="1" applyBorder="1" applyAlignment="1" applyProtection="1">
      <alignment horizontal="center" vertical="center" wrapText="1"/>
    </xf>
    <xf numFmtId="0" fontId="12" fillId="4" borderId="55" xfId="19" applyNumberFormat="1" applyFont="1" applyFill="1" applyBorder="1" applyAlignment="1" applyProtection="1">
      <alignment horizontal="left" vertical="center"/>
    </xf>
    <xf numFmtId="0" fontId="12" fillId="4" borderId="56" xfId="19" applyNumberFormat="1" applyFont="1" applyFill="1" applyBorder="1" applyAlignment="1" applyProtection="1">
      <alignment horizontal="left" vertical="center"/>
    </xf>
    <xf numFmtId="0" fontId="6" fillId="4" borderId="112" xfId="48" applyNumberFormat="1" applyFont="1" applyFill="1" applyBorder="1" applyAlignment="1" applyProtection="1">
      <alignment horizontal="center" vertical="center" wrapText="1"/>
    </xf>
    <xf numFmtId="0" fontId="6" fillId="4" borderId="113" xfId="48" applyNumberFormat="1" applyFont="1" applyFill="1" applyBorder="1" applyAlignment="1" applyProtection="1">
      <alignment horizontal="center" vertical="center" wrapText="1"/>
    </xf>
    <xf numFmtId="0" fontId="6" fillId="4" borderId="110" xfId="48" applyNumberFormat="1" applyFont="1" applyFill="1" applyBorder="1" applyAlignment="1" applyProtection="1">
      <alignment horizontal="center" vertical="center" wrapText="1"/>
    </xf>
    <xf numFmtId="0" fontId="6" fillId="4" borderId="111" xfId="48" applyNumberFormat="1" applyFont="1" applyFill="1" applyBorder="1" applyAlignment="1" applyProtection="1">
      <alignment horizontal="center" vertical="center" wrapText="1"/>
    </xf>
    <xf numFmtId="0" fontId="5" fillId="3" borderId="7" xfId="49" applyNumberFormat="1" applyFont="1" applyFill="1" applyBorder="1" applyAlignment="1" applyProtection="1">
      <alignment horizontal="center" vertical="center"/>
    </xf>
    <xf numFmtId="0" fontId="5" fillId="3" borderId="47" xfId="49" applyNumberFormat="1" applyFont="1" applyFill="1" applyBorder="1" applyAlignment="1" applyProtection="1">
      <alignment horizontal="center" vertical="center"/>
    </xf>
    <xf numFmtId="0" fontId="2" fillId="4" borderId="1" xfId="49" applyNumberFormat="1" applyFont="1" applyFill="1" applyBorder="1" applyAlignment="1" applyProtection="1">
      <alignment horizontal="center" vertical="top"/>
    </xf>
    <xf numFmtId="0" fontId="4" fillId="4" borderId="1" xfId="49" applyNumberFormat="1" applyFont="1" applyFill="1" applyBorder="1" applyAlignment="1" applyProtection="1">
      <alignment horizontal="left" vertical="center"/>
    </xf>
    <xf numFmtId="0" fontId="4" fillId="4" borderId="1" xfId="49" applyNumberFormat="1" applyFont="1" applyFill="1" applyBorder="1" applyAlignment="1" applyProtection="1">
      <alignment horizontal="right" vertical="center"/>
    </xf>
    <xf numFmtId="0" fontId="3" fillId="3" borderId="3" xfId="49" applyNumberFormat="1" applyFont="1" applyFill="1" applyBorder="1" applyAlignment="1" applyProtection="1">
      <alignment horizontal="center" vertical="center" wrapText="1"/>
    </xf>
    <xf numFmtId="0" fontId="3" fillId="3" borderId="4" xfId="49" applyNumberFormat="1" applyFont="1" applyFill="1" applyBorder="1" applyAlignment="1" applyProtection="1">
      <alignment horizontal="center" vertical="center" wrapText="1"/>
    </xf>
    <xf numFmtId="0" fontId="3" fillId="3" borderId="42" xfId="49" applyNumberFormat="1" applyFont="1" applyFill="1" applyBorder="1" applyAlignment="1" applyProtection="1">
      <alignment horizontal="center" vertical="center" wrapText="1"/>
    </xf>
    <xf numFmtId="0" fontId="3" fillId="3" borderId="43" xfId="49" applyNumberFormat="1" applyFont="1" applyFill="1" applyBorder="1" applyAlignment="1" applyProtection="1">
      <alignment horizontal="center" vertical="center" wrapText="1"/>
    </xf>
    <xf numFmtId="0" fontId="3" fillId="3" borderId="45" xfId="49" applyNumberFormat="1" applyFont="1" applyFill="1" applyBorder="1" applyAlignment="1" applyProtection="1">
      <alignment horizontal="center" vertical="center" wrapText="1"/>
    </xf>
    <xf numFmtId="0" fontId="3" fillId="3" borderId="33" xfId="49" applyNumberFormat="1" applyFont="1" applyFill="1" applyBorder="1" applyAlignment="1" applyProtection="1">
      <alignment horizontal="center" vertical="center" wrapText="1"/>
    </xf>
    <xf numFmtId="0" fontId="5" fillId="3" borderId="46" xfId="49" applyNumberFormat="1" applyFont="1" applyFill="1" applyBorder="1" applyAlignment="1" applyProtection="1">
      <alignment horizontal="center" vertical="center" wrapText="1"/>
    </xf>
    <xf numFmtId="0" fontId="6" fillId="4" borderId="16" xfId="49" applyNumberFormat="1" applyFont="1" applyFill="1" applyBorder="1" applyAlignment="1" applyProtection="1">
      <alignment horizontal="center" vertical="center" wrapText="1"/>
    </xf>
    <xf numFmtId="0" fontId="1" fillId="4" borderId="44" xfId="21" applyNumberFormat="1" applyFont="1" applyFill="1" applyBorder="1" applyAlignment="1" applyProtection="1">
      <alignment horizontal="left" vertical="top"/>
    </xf>
    <xf numFmtId="0" fontId="22" fillId="4" borderId="8" xfId="21" applyNumberFormat="1" applyFont="1" applyFill="1" applyBorder="1" applyAlignment="1" applyProtection="1">
      <alignment horizontal="center" vertical="center"/>
    </xf>
    <xf numFmtId="0" fontId="22" fillId="4" borderId="8" xfId="21" applyNumberFormat="1" applyFont="1" applyFill="1" applyBorder="1" applyAlignment="1" applyProtection="1">
      <alignment horizontal="center"/>
    </xf>
    <xf numFmtId="0" fontId="12" fillId="4" borderId="8" xfId="21" applyNumberFormat="1" applyFont="1" applyFill="1" applyBorder="1" applyAlignment="1" applyProtection="1">
      <alignment horizontal="left" vertical="center"/>
    </xf>
    <xf numFmtId="0" fontId="3" fillId="3" borderId="42" xfId="46" applyNumberFormat="1" applyFont="1" applyFill="1" applyBorder="1" applyAlignment="1" applyProtection="1">
      <alignment horizontal="center" vertical="center" wrapText="1"/>
    </xf>
    <xf numFmtId="0" fontId="3" fillId="3" borderId="43" xfId="46" applyNumberFormat="1" applyFont="1" applyFill="1" applyBorder="1" applyAlignment="1" applyProtection="1">
      <alignment horizontal="center" vertical="center" wrapText="1"/>
    </xf>
    <xf numFmtId="0" fontId="3" fillId="3" borderId="45" xfId="46" applyNumberFormat="1" applyFont="1" applyFill="1" applyBorder="1" applyAlignment="1" applyProtection="1">
      <alignment horizontal="center" vertical="center" wrapText="1"/>
    </xf>
    <xf numFmtId="0" fontId="3" fillId="3" borderId="33" xfId="46" applyNumberFormat="1" applyFont="1" applyFill="1" applyBorder="1" applyAlignment="1" applyProtection="1">
      <alignment horizontal="center" vertical="center" wrapText="1"/>
    </xf>
    <xf numFmtId="0" fontId="5" fillId="3" borderId="46" xfId="46" applyNumberFormat="1" applyFont="1" applyFill="1" applyBorder="1" applyAlignment="1" applyProtection="1">
      <alignment horizontal="center" vertical="center" wrapText="1"/>
    </xf>
    <xf numFmtId="0" fontId="5" fillId="3" borderId="7" xfId="46" applyNumberFormat="1" applyFont="1" applyFill="1" applyBorder="1" applyAlignment="1" applyProtection="1">
      <alignment horizontal="center" vertical="center"/>
    </xf>
    <xf numFmtId="0" fontId="5" fillId="3" borderId="47" xfId="46" applyNumberFormat="1" applyFont="1" applyFill="1" applyBorder="1" applyAlignment="1" applyProtection="1">
      <alignment horizontal="center" vertical="center"/>
    </xf>
    <xf numFmtId="0" fontId="2" fillId="4" borderId="1" xfId="22" applyNumberFormat="1" applyFont="1" applyFill="1" applyBorder="1" applyAlignment="1" applyProtection="1">
      <alignment horizontal="center" vertical="top"/>
    </xf>
    <xf numFmtId="0" fontId="4" fillId="4" borderId="1" xfId="46" applyNumberFormat="1" applyFont="1" applyFill="1" applyBorder="1" applyAlignment="1" applyProtection="1">
      <alignment horizontal="left" vertical="center"/>
    </xf>
    <xf numFmtId="0" fontId="4" fillId="4" borderId="1" xfId="46" applyNumberFormat="1" applyFont="1" applyFill="1" applyBorder="1" applyAlignment="1" applyProtection="1">
      <alignment horizontal="right" vertical="center"/>
    </xf>
    <xf numFmtId="0" fontId="3" fillId="3" borderId="3" xfId="46" applyNumberFormat="1" applyFont="1" applyFill="1" applyBorder="1" applyAlignment="1" applyProtection="1">
      <alignment horizontal="center" vertical="center" wrapText="1"/>
    </xf>
    <xf numFmtId="0" fontId="3" fillId="3" borderId="4" xfId="46" applyNumberFormat="1" applyFont="1" applyFill="1" applyBorder="1" applyAlignment="1" applyProtection="1">
      <alignment horizontal="center" vertical="center" wrapText="1"/>
    </xf>
    <xf numFmtId="0" fontId="6" fillId="4" borderId="8" xfId="0" applyNumberFormat="1" applyFont="1" applyFill="1" applyBorder="1" applyAlignment="1" applyProtection="1">
      <alignment horizontal="center"/>
    </xf>
    <xf numFmtId="0" fontId="6" fillId="4" borderId="16" xfId="46" applyNumberFormat="1" applyFont="1" applyFill="1" applyBorder="1" applyAlignment="1" applyProtection="1">
      <alignment horizontal="center" vertical="center" wrapText="1"/>
    </xf>
    <xf numFmtId="49" fontId="10" fillId="4" borderId="76" xfId="0" applyNumberFormat="1" applyFont="1" applyFill="1" applyBorder="1" applyAlignment="1" applyProtection="1">
      <alignment horizontal="center" vertical="center" wrapText="1"/>
    </xf>
    <xf numFmtId="49" fontId="10" fillId="4" borderId="77" xfId="0" applyNumberFormat="1" applyFont="1" applyFill="1" applyBorder="1" applyAlignment="1" applyProtection="1">
      <alignment horizontal="center" vertical="center" wrapText="1"/>
    </xf>
    <xf numFmtId="49" fontId="10" fillId="4" borderId="78" xfId="0" applyNumberFormat="1" applyFont="1" applyFill="1" applyBorder="1" applyAlignment="1" applyProtection="1">
      <alignment horizontal="center" vertical="center" wrapText="1"/>
    </xf>
    <xf numFmtId="49" fontId="10" fillId="4" borderId="79" xfId="0" applyNumberFormat="1" applyFont="1" applyFill="1" applyBorder="1" applyAlignment="1" applyProtection="1">
      <alignment horizontal="center" vertical="center" wrapText="1"/>
    </xf>
    <xf numFmtId="49" fontId="10" fillId="4" borderId="80" xfId="0" applyNumberFormat="1" applyFont="1" applyFill="1" applyBorder="1" applyAlignment="1" applyProtection="1">
      <alignment horizontal="center" vertical="center" wrapText="1"/>
    </xf>
    <xf numFmtId="49" fontId="10" fillId="4" borderId="10" xfId="0" applyNumberFormat="1" applyFont="1" applyFill="1" applyBorder="1" applyAlignment="1" applyProtection="1">
      <alignment horizontal="center" vertical="center" wrapText="1"/>
    </xf>
    <xf numFmtId="0" fontId="22" fillId="4" borderId="8" xfId="0" applyNumberFormat="1" applyFont="1" applyFill="1" applyBorder="1" applyAlignment="1" applyProtection="1">
      <alignment horizontal="center" vertical="center"/>
    </xf>
    <xf numFmtId="0" fontId="3" fillId="3" borderId="33" xfId="47" applyNumberFormat="1" applyFont="1" applyFill="1" applyBorder="1" applyAlignment="1" applyProtection="1">
      <alignment horizontal="center" vertical="center" wrapText="1"/>
    </xf>
    <xf numFmtId="0" fontId="5" fillId="3" borderId="46" xfId="47" applyNumberFormat="1" applyFont="1" applyFill="1" applyBorder="1" applyAlignment="1" applyProtection="1">
      <alignment horizontal="center" vertical="center" wrapText="1"/>
    </xf>
    <xf numFmtId="0" fontId="5" fillId="3" borderId="7" xfId="47" applyNumberFormat="1" applyFont="1" applyFill="1" applyBorder="1" applyAlignment="1" applyProtection="1">
      <alignment horizontal="center" vertical="center"/>
    </xf>
    <xf numFmtId="0" fontId="4" fillId="4" borderId="1" xfId="47" applyNumberFormat="1" applyFont="1" applyFill="1" applyBorder="1" applyAlignment="1" applyProtection="1">
      <alignment horizontal="right" vertical="center"/>
    </xf>
    <xf numFmtId="0" fontId="3" fillId="3" borderId="3" xfId="47" applyNumberFormat="1" applyFont="1" applyFill="1" applyBorder="1" applyAlignment="1" applyProtection="1">
      <alignment horizontal="center" vertical="center" wrapText="1"/>
    </xf>
    <xf numFmtId="0" fontId="3" fillId="3" borderId="4" xfId="47" applyNumberFormat="1" applyFont="1" applyFill="1" applyBorder="1" applyAlignment="1" applyProtection="1">
      <alignment horizontal="center" vertical="center" wrapText="1"/>
    </xf>
    <xf numFmtId="0" fontId="3" fillId="3" borderId="42" xfId="47" applyNumberFormat="1" applyFont="1" applyFill="1" applyBorder="1" applyAlignment="1" applyProtection="1">
      <alignment horizontal="center" vertical="center" wrapText="1"/>
    </xf>
    <xf numFmtId="0" fontId="3" fillId="3" borderId="43" xfId="47" applyNumberFormat="1" applyFont="1" applyFill="1" applyBorder="1" applyAlignment="1" applyProtection="1">
      <alignment horizontal="center" vertical="center" wrapText="1"/>
    </xf>
    <xf numFmtId="0" fontId="2" fillId="4" borderId="1" xfId="23" applyNumberFormat="1" applyFont="1" applyFill="1" applyBorder="1" applyAlignment="1" applyProtection="1">
      <alignment horizontal="center" vertical="top"/>
    </xf>
    <xf numFmtId="0" fontId="22" fillId="4" borderId="8" xfId="23" applyNumberFormat="1" applyFont="1" applyFill="1" applyBorder="1" applyAlignment="1" applyProtection="1">
      <alignment horizontal="center" vertical="center"/>
    </xf>
    <xf numFmtId="0" fontId="22" fillId="4" borderId="8" xfId="23" applyNumberFormat="1" applyFont="1" applyFill="1" applyBorder="1" applyAlignment="1" applyProtection="1">
      <alignment horizontal="center"/>
    </xf>
    <xf numFmtId="0" fontId="12" fillId="4" borderId="8" xfId="23" applyNumberFormat="1" applyFont="1" applyFill="1" applyBorder="1" applyAlignment="1" applyProtection="1">
      <alignment horizontal="left" vertical="center"/>
    </xf>
    <xf numFmtId="0" fontId="1" fillId="4" borderId="44" xfId="23" applyNumberFormat="1" applyFont="1" applyFill="1" applyBorder="1" applyAlignment="1" applyProtection="1">
      <alignment horizontal="left" vertical="top"/>
    </xf>
    <xf numFmtId="0" fontId="6" fillId="4" borderId="16" xfId="47" applyNumberFormat="1" applyFont="1" applyFill="1" applyBorder="1" applyAlignment="1" applyProtection="1">
      <alignment horizontal="center" vertical="center" wrapText="1"/>
    </xf>
    <xf numFmtId="0" fontId="3" fillId="3" borderId="45" xfId="47" applyNumberFormat="1" applyFont="1" applyFill="1" applyBorder="1" applyAlignment="1" applyProtection="1">
      <alignment horizontal="center" vertical="center" wrapText="1"/>
    </xf>
    <xf numFmtId="0" fontId="5" fillId="3" borderId="47" xfId="47" applyNumberFormat="1" applyFont="1" applyFill="1" applyBorder="1" applyAlignment="1" applyProtection="1">
      <alignment horizontal="center" vertical="center"/>
    </xf>
    <xf numFmtId="0" fontId="4" fillId="4" borderId="1" xfId="47" applyNumberFormat="1" applyFont="1" applyFill="1" applyBorder="1" applyAlignment="1" applyProtection="1">
      <alignment horizontal="left" vertical="center"/>
    </xf>
    <xf numFmtId="0" fontId="19" fillId="4" borderId="33" xfId="41" applyNumberFormat="1" applyFont="1" applyFill="1" applyBorder="1" applyAlignment="1" applyProtection="1">
      <alignment horizontal="left" vertical="center" wrapText="1"/>
    </xf>
    <xf numFmtId="3" fontId="19" fillId="4" borderId="33" xfId="41" applyNumberFormat="1" applyFont="1" applyFill="1" applyBorder="1" applyAlignment="1" applyProtection="1">
      <alignment horizontal="right" vertical="center"/>
    </xf>
    <xf numFmtId="0" fontId="1" fillId="4" borderId="1" xfId="24" applyNumberFormat="1" applyFont="1" applyFill="1" applyBorder="1" applyAlignment="1" applyProtection="1">
      <alignment horizontal="left" vertical="top"/>
    </xf>
    <xf numFmtId="0" fontId="22" fillId="4" borderId="8" xfId="10" applyNumberFormat="1" applyFont="1" applyFill="1" applyBorder="1" applyAlignment="1" applyProtection="1">
      <alignment horizontal="center" vertical="center" wrapText="1"/>
    </xf>
    <xf numFmtId="0" fontId="22" fillId="4" borderId="55" xfId="10" applyNumberFormat="1" applyFont="1" applyFill="1" applyBorder="1" applyAlignment="1" applyProtection="1">
      <alignment horizontal="center" vertical="center" wrapText="1"/>
    </xf>
    <xf numFmtId="0" fontId="22" fillId="4" borderId="115" xfId="10" applyNumberFormat="1" applyFont="1" applyFill="1" applyBorder="1" applyAlignment="1" applyProtection="1">
      <alignment horizontal="center" vertical="center" wrapText="1"/>
    </xf>
    <xf numFmtId="0" fontId="22" fillId="4" borderId="116" xfId="10" applyNumberFormat="1" applyFont="1" applyFill="1" applyBorder="1" applyAlignment="1" applyProtection="1">
      <alignment horizontal="center" vertical="center" wrapText="1"/>
    </xf>
    <xf numFmtId="0" fontId="22" fillId="4" borderId="118" xfId="10" applyNumberFormat="1" applyFont="1" applyFill="1" applyBorder="1" applyAlignment="1" applyProtection="1">
      <alignment horizontal="center" vertical="center" wrapText="1"/>
    </xf>
    <xf numFmtId="0" fontId="22" fillId="4" borderId="119" xfId="10" applyNumberFormat="1" applyFont="1" applyFill="1" applyBorder="1" applyAlignment="1" applyProtection="1">
      <alignment horizontal="center" vertical="center" wrapText="1"/>
    </xf>
    <xf numFmtId="0" fontId="22" fillId="4" borderId="120" xfId="10" applyNumberFormat="1" applyFont="1" applyFill="1" applyBorder="1" applyAlignment="1" applyProtection="1">
      <alignment horizontal="center" vertical="center" wrapText="1"/>
    </xf>
    <xf numFmtId="0" fontId="22" fillId="4" borderId="121" xfId="10" applyNumberFormat="1" applyFont="1" applyFill="1" applyBorder="1" applyAlignment="1" applyProtection="1">
      <alignment horizontal="center" vertical="center" wrapText="1"/>
    </xf>
    <xf numFmtId="0" fontId="12" fillId="4" borderId="58" xfId="10" applyNumberFormat="1" applyFont="1" applyFill="1" applyBorder="1" applyAlignment="1" applyProtection="1">
      <alignment horizontal="center" vertical="center" wrapText="1"/>
    </xf>
    <xf numFmtId="0" fontId="12" fillId="4" borderId="58" xfId="10" applyNumberFormat="1" applyFont="1" applyFill="1" applyBorder="1" applyAlignment="1" applyProtection="1">
      <alignment horizontal="center" vertical="center"/>
    </xf>
    <xf numFmtId="0" fontId="26" fillId="4" borderId="58" xfId="10" applyNumberFormat="1" applyFont="1" applyFill="1" applyBorder="1" applyAlignment="1" applyProtection="1">
      <alignment horizontal="center" vertical="center" wrapText="1"/>
    </xf>
    <xf numFmtId="0" fontId="17" fillId="4" borderId="39" xfId="41" applyNumberFormat="1" applyFont="1" applyFill="1" applyBorder="1" applyAlignment="1" applyProtection="1">
      <alignment horizontal="center" vertical="center"/>
    </xf>
    <xf numFmtId="0" fontId="17" fillId="4" borderId="8" xfId="41" applyNumberFormat="1" applyFont="1" applyFill="1" applyBorder="1" applyAlignment="1" applyProtection="1">
      <alignment horizontal="center" vertical="center" wrapText="1"/>
    </xf>
    <xf numFmtId="0" fontId="17" fillId="4" borderId="8" xfId="41" applyNumberFormat="1" applyFont="1" applyFill="1" applyBorder="1" applyAlignment="1" applyProtection="1">
      <alignment horizontal="center" vertical="center"/>
    </xf>
    <xf numFmtId="0" fontId="18" fillId="4" borderId="8" xfId="41" applyNumberFormat="1" applyFont="1" applyFill="1" applyBorder="1" applyAlignment="1" applyProtection="1">
      <alignment horizontal="center" vertical="center" wrapText="1"/>
    </xf>
    <xf numFmtId="0" fontId="15" fillId="4" borderId="1" xfId="41" applyNumberFormat="1" applyFont="1" applyFill="1" applyBorder="1" applyAlignment="1" applyProtection="1">
      <alignment horizontal="center" vertical="top"/>
    </xf>
    <xf numFmtId="0" fontId="16" fillId="4" borderId="1" xfId="41" applyNumberFormat="1" applyFont="1" applyFill="1" applyBorder="1" applyAlignment="1" applyProtection="1">
      <alignment horizontal="left" vertical="center"/>
    </xf>
    <xf numFmtId="0" fontId="14" fillId="4" borderId="1" xfId="41" applyNumberFormat="1" applyFont="1" applyFill="1" applyBorder="1" applyAlignment="1" applyProtection="1">
      <alignment horizontal="left" vertical="top"/>
    </xf>
    <xf numFmtId="0" fontId="17" fillId="4" borderId="37" xfId="41" applyNumberFormat="1" applyFont="1" applyFill="1" applyBorder="1" applyAlignment="1" applyProtection="1">
      <alignment horizontal="center" vertical="center" wrapText="1"/>
    </xf>
    <xf numFmtId="0" fontId="17" fillId="4" borderId="38" xfId="41" applyNumberFormat="1" applyFont="1" applyFill="1" applyBorder="1" applyAlignment="1" applyProtection="1">
      <alignment horizontal="center" vertical="center" wrapText="1"/>
    </xf>
    <xf numFmtId="0" fontId="17" fillId="4" borderId="38" xfId="41" applyNumberFormat="1" applyFont="1" applyFill="1" applyBorder="1" applyAlignment="1" applyProtection="1">
      <alignment horizontal="center" vertical="center"/>
    </xf>
    <xf numFmtId="0" fontId="17" fillId="4" borderId="8" xfId="44" applyNumberFormat="1" applyFont="1" applyFill="1" applyBorder="1" applyAlignment="1" applyProtection="1">
      <alignment horizontal="center" vertical="center" wrapText="1"/>
    </xf>
    <xf numFmtId="0" fontId="84" fillId="4" borderId="59" xfId="44" applyFont="1" applyBorder="1" applyAlignment="1">
      <alignment horizontal="left" vertical="center" wrapText="1"/>
    </xf>
    <xf numFmtId="0" fontId="84" fillId="4" borderId="61" xfId="44" applyFont="1" applyBorder="1" applyAlignment="1">
      <alignment horizontal="left" vertical="center" wrapText="1"/>
    </xf>
    <xf numFmtId="0" fontId="15" fillId="4" borderId="1" xfId="44" applyNumberFormat="1" applyFont="1" applyFill="1" applyBorder="1" applyAlignment="1" applyProtection="1">
      <alignment horizontal="center" vertical="top"/>
    </xf>
    <xf numFmtId="0" fontId="60" fillId="5" borderId="1" xfId="44" applyNumberFormat="1" applyFont="1" applyFill="1" applyBorder="1" applyAlignment="1" applyProtection="1">
      <alignment horizontal="left" vertical="center"/>
    </xf>
    <xf numFmtId="0" fontId="17" fillId="4" borderId="37" xfId="44" applyNumberFormat="1" applyFont="1" applyFill="1" applyBorder="1" applyAlignment="1" applyProtection="1">
      <alignment horizontal="center" vertical="center" wrapText="1"/>
    </xf>
    <xf numFmtId="0" fontId="17" fillId="4" borderId="38" xfId="44" applyNumberFormat="1" applyFont="1" applyFill="1" applyBorder="1" applyAlignment="1" applyProtection="1">
      <alignment horizontal="center" vertical="center" wrapText="1"/>
    </xf>
    <xf numFmtId="0" fontId="17" fillId="4" borderId="38" xfId="44" applyNumberFormat="1" applyFont="1" applyFill="1" applyBorder="1" applyAlignment="1" applyProtection="1">
      <alignment horizontal="center" vertical="center"/>
    </xf>
    <xf numFmtId="0" fontId="17" fillId="4" borderId="39" xfId="44" applyNumberFormat="1" applyFont="1" applyFill="1" applyBorder="1" applyAlignment="1" applyProtection="1">
      <alignment horizontal="center" vertical="center"/>
    </xf>
    <xf numFmtId="164" fontId="85" fillId="4" borderId="59" xfId="77" applyNumberFormat="1" applyFont="1" applyFill="1" applyBorder="1" applyAlignment="1" applyProtection="1">
      <alignment horizontal="left" vertical="center" wrapText="1"/>
      <protection locked="0"/>
    </xf>
    <xf numFmtId="164" fontId="85" fillId="4" borderId="61" xfId="77" applyNumberFormat="1" applyFont="1" applyFill="1" applyBorder="1" applyAlignment="1" applyProtection="1">
      <alignment horizontal="left" vertical="center" wrapText="1"/>
      <protection locked="0"/>
    </xf>
    <xf numFmtId="0" fontId="84" fillId="4" borderId="59" xfId="44" applyFont="1" applyFill="1" applyBorder="1" applyAlignment="1">
      <alignment horizontal="left" vertical="center" wrapText="1"/>
    </xf>
    <xf numFmtId="0" fontId="84" fillId="4" borderId="61" xfId="44" applyFont="1" applyFill="1" applyBorder="1" applyAlignment="1">
      <alignment horizontal="left" vertical="center" wrapText="1"/>
    </xf>
    <xf numFmtId="3" fontId="87" fillId="4" borderId="59" xfId="71" applyNumberFormat="1" applyFont="1" applyBorder="1" applyAlignment="1">
      <alignment horizontal="left" wrapText="1"/>
    </xf>
    <xf numFmtId="3" fontId="87" fillId="4" borderId="61" xfId="71" applyNumberFormat="1" applyFont="1" applyBorder="1" applyAlignment="1">
      <alignment horizontal="left" wrapText="1"/>
    </xf>
    <xf numFmtId="0" fontId="85" fillId="0" borderId="59" xfId="0" applyFont="1" applyBorder="1" applyAlignment="1">
      <alignment horizontal="left" wrapText="1"/>
    </xf>
    <xf numFmtId="0" fontId="85" fillId="0" borderId="61" xfId="0" applyFont="1" applyBorder="1" applyAlignment="1">
      <alignment horizontal="left" wrapText="1"/>
    </xf>
    <xf numFmtId="0" fontId="84" fillId="2" borderId="59" xfId="0" applyFont="1" applyFill="1" applyBorder="1" applyAlignment="1">
      <alignment horizontal="left" vertical="center" wrapText="1"/>
    </xf>
    <xf numFmtId="0" fontId="84" fillId="2" borderId="61" xfId="0" applyFont="1" applyFill="1" applyBorder="1" applyAlignment="1">
      <alignment horizontal="left" vertical="center" wrapText="1"/>
    </xf>
    <xf numFmtId="3" fontId="86" fillId="0" borderId="59" xfId="0" applyNumberFormat="1" applyFont="1" applyBorder="1" applyAlignment="1">
      <alignment horizontal="left" wrapText="1"/>
    </xf>
    <xf numFmtId="3" fontId="86" fillId="0" borderId="61" xfId="0" applyNumberFormat="1" applyFont="1" applyBorder="1" applyAlignment="1">
      <alignment horizontal="left" wrapText="1"/>
    </xf>
    <xf numFmtId="3" fontId="85" fillId="4" borderId="59" xfId="76" applyNumberFormat="1" applyFont="1" applyBorder="1" applyAlignment="1">
      <alignment horizontal="left" vertical="center" wrapText="1"/>
    </xf>
    <xf numFmtId="3" fontId="85" fillId="4" borderId="61" xfId="76" applyNumberFormat="1" applyFont="1" applyBorder="1" applyAlignment="1">
      <alignment horizontal="left" vertical="center" wrapText="1"/>
    </xf>
    <xf numFmtId="0" fontId="86" fillId="0" borderId="59" xfId="0" applyFont="1" applyBorder="1" applyAlignment="1">
      <alignment wrapText="1"/>
    </xf>
    <xf numFmtId="0" fontId="86" fillId="0" borderId="61" xfId="0" applyFont="1" applyBorder="1" applyAlignment="1">
      <alignment wrapText="1"/>
    </xf>
    <xf numFmtId="3" fontId="87" fillId="4" borderId="59" xfId="71" applyNumberFormat="1" applyFont="1" applyFill="1" applyBorder="1" applyAlignment="1">
      <alignment horizontal="left" wrapText="1"/>
    </xf>
    <xf numFmtId="3" fontId="87" fillId="4" borderId="61" xfId="71" applyNumberFormat="1" applyFont="1" applyFill="1" applyBorder="1" applyAlignment="1">
      <alignment horizontal="left" wrapText="1"/>
    </xf>
    <xf numFmtId="0" fontId="84" fillId="0" borderId="59" xfId="0" applyFont="1" applyBorder="1" applyAlignment="1">
      <alignment horizontal="left" wrapText="1"/>
    </xf>
    <xf numFmtId="0" fontId="84" fillId="0" borderId="61" xfId="0" applyFont="1" applyBorder="1" applyAlignment="1">
      <alignment horizontal="left" wrapText="1"/>
    </xf>
    <xf numFmtId="0" fontId="81" fillId="11" borderId="59" xfId="44" applyFont="1" applyFill="1" applyBorder="1" applyAlignment="1">
      <alignment horizontal="center" vertical="center"/>
    </xf>
    <xf numFmtId="0" fontId="81" fillId="11" borderId="60" xfId="44" applyFont="1" applyFill="1" applyBorder="1" applyAlignment="1">
      <alignment horizontal="center" vertical="center"/>
    </xf>
    <xf numFmtId="0" fontId="81" fillId="11" borderId="61" xfId="44" applyFont="1" applyFill="1" applyBorder="1" applyAlignment="1">
      <alignment horizontal="center" vertical="center"/>
    </xf>
    <xf numFmtId="0" fontId="81" fillId="11" borderId="59" xfId="44" applyFont="1" applyFill="1" applyBorder="1" applyAlignment="1">
      <alignment horizontal="left" vertical="center" wrapText="1"/>
    </xf>
    <xf numFmtId="0" fontId="81" fillId="11" borderId="61" xfId="44" applyFont="1" applyFill="1" applyBorder="1" applyAlignment="1">
      <alignment horizontal="left" vertical="center" wrapText="1"/>
    </xf>
    <xf numFmtId="0" fontId="22" fillId="5" borderId="58" xfId="25" applyFont="1" applyFill="1" applyBorder="1" applyAlignment="1">
      <alignment horizontal="center" vertical="center"/>
    </xf>
    <xf numFmtId="0" fontId="22" fillId="5" borderId="58" xfId="25" applyFont="1" applyFill="1" applyBorder="1" applyAlignment="1">
      <alignment horizontal="center"/>
    </xf>
    <xf numFmtId="0" fontId="22" fillId="5" borderId="105" xfId="25" applyFont="1" applyFill="1" applyBorder="1" applyAlignment="1">
      <alignment horizontal="center" vertical="center" wrapText="1"/>
    </xf>
    <xf numFmtId="0" fontId="22" fillId="5" borderId="63" xfId="25" applyFont="1" applyFill="1" applyBorder="1" applyAlignment="1">
      <alignment horizontal="center" vertical="center" wrapText="1"/>
    </xf>
    <xf numFmtId="0" fontId="22" fillId="5" borderId="1" xfId="25" applyFont="1" applyFill="1" applyAlignment="1">
      <alignment horizontal="center" vertical="center" wrapText="1"/>
    </xf>
    <xf numFmtId="0" fontId="22" fillId="5" borderId="65" xfId="25" applyFont="1" applyFill="1" applyBorder="1" applyAlignment="1">
      <alignment horizontal="center" vertical="center" wrapText="1"/>
    </xf>
    <xf numFmtId="0" fontId="22" fillId="5" borderId="165" xfId="25" applyFont="1" applyFill="1" applyBorder="1" applyAlignment="1">
      <alignment horizontal="center" vertical="center" wrapText="1"/>
    </xf>
    <xf numFmtId="0" fontId="22" fillId="5" borderId="67" xfId="25" applyFont="1" applyFill="1" applyBorder="1" applyAlignment="1">
      <alignment horizontal="center" vertical="center" wrapText="1"/>
    </xf>
    <xf numFmtId="0" fontId="12" fillId="5" borderId="8" xfId="25" applyFont="1" applyFill="1" applyBorder="1" applyAlignment="1">
      <alignment horizontal="left" vertical="center"/>
    </xf>
    <xf numFmtId="0" fontId="12" fillId="5" borderId="55" xfId="25" applyFont="1" applyFill="1" applyBorder="1" applyAlignment="1">
      <alignment horizontal="left" vertical="center"/>
    </xf>
    <xf numFmtId="0" fontId="22" fillId="5" borderId="59" xfId="25" applyFont="1" applyFill="1" applyBorder="1" applyAlignment="1">
      <alignment horizontal="center" vertical="center"/>
    </xf>
    <xf numFmtId="0" fontId="22" fillId="5" borderId="60" xfId="25" applyFont="1" applyFill="1" applyBorder="1" applyAlignment="1">
      <alignment horizontal="center" vertical="center"/>
    </xf>
    <xf numFmtId="0" fontId="22" fillId="5" borderId="61" xfId="25" applyFont="1" applyFill="1" applyBorder="1" applyAlignment="1">
      <alignment horizontal="center" vertical="center"/>
    </xf>
    <xf numFmtId="0" fontId="12" fillId="5" borderId="58" xfId="25" applyFont="1" applyFill="1" applyBorder="1" applyAlignment="1">
      <alignment horizontal="left" vertical="center"/>
    </xf>
    <xf numFmtId="0" fontId="12" fillId="5" borderId="59" xfId="25" applyFont="1" applyFill="1" applyBorder="1" applyAlignment="1">
      <alignment horizontal="center" vertical="center"/>
    </xf>
    <xf numFmtId="0" fontId="12" fillId="5" borderId="60" xfId="25" applyFont="1" applyFill="1" applyBorder="1" applyAlignment="1">
      <alignment horizontal="center" vertical="center"/>
    </xf>
    <xf numFmtId="0" fontId="12" fillId="5" borderId="61" xfId="25" applyFont="1" applyFill="1" applyBorder="1" applyAlignment="1">
      <alignment horizontal="center" vertical="center"/>
    </xf>
    <xf numFmtId="0" fontId="81" fillId="8" borderId="59" xfId="44" applyFont="1" applyFill="1" applyBorder="1" applyAlignment="1">
      <alignment horizontal="left" vertical="center" wrapText="1"/>
    </xf>
    <xf numFmtId="0" fontId="81" fillId="8" borderId="61" xfId="44" applyFont="1" applyFill="1" applyBorder="1" applyAlignment="1">
      <alignment horizontal="left" vertical="center" wrapText="1"/>
    </xf>
    <xf numFmtId="0" fontId="19" fillId="4" borderId="33" xfId="45" applyNumberFormat="1" applyFont="1" applyFill="1" applyBorder="1" applyAlignment="1" applyProtection="1">
      <alignment horizontal="left" vertical="center" wrapText="1"/>
    </xf>
    <xf numFmtId="3" fontId="19" fillId="4" borderId="33" xfId="45" applyNumberFormat="1" applyFont="1" applyFill="1" applyBorder="1" applyAlignment="1" applyProtection="1">
      <alignment horizontal="right" vertical="center"/>
    </xf>
    <xf numFmtId="0" fontId="15" fillId="4" borderId="1" xfId="45" applyNumberFormat="1" applyFont="1" applyFill="1" applyBorder="1" applyAlignment="1" applyProtection="1">
      <alignment horizontal="center" vertical="top"/>
    </xf>
    <xf numFmtId="0" fontId="16" fillId="4" borderId="1" xfId="45" applyNumberFormat="1" applyFont="1" applyFill="1" applyBorder="1" applyAlignment="1" applyProtection="1">
      <alignment horizontal="left" vertical="center"/>
    </xf>
    <xf numFmtId="0" fontId="17" fillId="4" borderId="38" xfId="45" applyNumberFormat="1" applyFont="1" applyFill="1" applyBorder="1" applyAlignment="1" applyProtection="1">
      <alignment horizontal="center" vertical="center"/>
    </xf>
    <xf numFmtId="0" fontId="17" fillId="4" borderId="38" xfId="45" applyNumberFormat="1" applyFont="1" applyFill="1" applyBorder="1" applyAlignment="1" applyProtection="1">
      <alignment horizontal="center" vertical="center" wrapText="1"/>
    </xf>
    <xf numFmtId="0" fontId="17" fillId="4" borderId="39" xfId="45" applyNumberFormat="1" applyFont="1" applyFill="1" applyBorder="1" applyAlignment="1" applyProtection="1">
      <alignment horizontal="center" vertical="center"/>
    </xf>
    <xf numFmtId="0" fontId="17" fillId="4" borderId="8" xfId="45" applyNumberFormat="1" applyFont="1" applyFill="1" applyBorder="1" applyAlignment="1" applyProtection="1">
      <alignment horizontal="center" vertical="center" wrapText="1"/>
    </xf>
    <xf numFmtId="0" fontId="17" fillId="4" borderId="8" xfId="45" applyNumberFormat="1" applyFont="1" applyFill="1" applyBorder="1" applyAlignment="1" applyProtection="1">
      <alignment horizontal="center" vertical="center"/>
    </xf>
    <xf numFmtId="0" fontId="18" fillId="4" borderId="8" xfId="45" applyNumberFormat="1" applyFont="1" applyFill="1" applyBorder="1" applyAlignment="1" applyProtection="1">
      <alignment horizontal="center" vertical="center" wrapText="1"/>
    </xf>
    <xf numFmtId="0" fontId="14" fillId="4" borderId="1" xfId="45" applyNumberFormat="1" applyFont="1" applyFill="1" applyBorder="1" applyAlignment="1" applyProtection="1">
      <alignment horizontal="left" vertical="top"/>
    </xf>
    <xf numFmtId="0" fontId="17" fillId="4" borderId="37" xfId="45" applyNumberFormat="1" applyFont="1" applyFill="1" applyBorder="1" applyAlignment="1" applyProtection="1">
      <alignment horizontal="center" vertical="center" wrapText="1"/>
    </xf>
    <xf numFmtId="0" fontId="19" fillId="4" borderId="179" xfId="45" applyNumberFormat="1" applyFont="1" applyFill="1" applyBorder="1" applyAlignment="1" applyProtection="1">
      <alignment horizontal="left" vertical="center" wrapText="1"/>
    </xf>
    <xf numFmtId="3" fontId="19" fillId="4" borderId="179" xfId="45" applyNumberFormat="1" applyFont="1" applyFill="1" applyBorder="1" applyAlignment="1" applyProtection="1">
      <alignment horizontal="right" vertical="center"/>
    </xf>
    <xf numFmtId="0" fontId="1" fillId="4" borderId="1" xfId="26" applyNumberFormat="1" applyFont="1" applyFill="1" applyBorder="1" applyAlignment="1" applyProtection="1">
      <alignment horizontal="left" vertical="top"/>
    </xf>
    <xf numFmtId="0" fontId="12" fillId="4" borderId="8" xfId="26" applyNumberFormat="1" applyFont="1" applyFill="1" applyBorder="1" applyAlignment="1" applyProtection="1">
      <alignment horizontal="left" vertical="center"/>
    </xf>
    <xf numFmtId="0" fontId="22" fillId="4" borderId="8" xfId="26" applyNumberFormat="1" applyFont="1" applyFill="1" applyBorder="1" applyAlignment="1" applyProtection="1">
      <alignment horizontal="center" vertical="center" wrapText="1"/>
    </xf>
    <xf numFmtId="0" fontId="22" fillId="4" borderId="8" xfId="26" applyNumberFormat="1" applyFont="1" applyFill="1" applyBorder="1" applyAlignment="1" applyProtection="1">
      <alignment horizontal="center"/>
    </xf>
    <xf numFmtId="0" fontId="17" fillId="4" borderId="39" xfId="40" applyNumberFormat="1" applyFont="1" applyFill="1" applyBorder="1" applyAlignment="1" applyProtection="1">
      <alignment horizontal="center" vertical="center"/>
    </xf>
    <xf numFmtId="0" fontId="17" fillId="4" borderId="8" xfId="40" applyNumberFormat="1" applyFont="1" applyFill="1" applyBorder="1" applyAlignment="1" applyProtection="1">
      <alignment horizontal="center" vertical="center" wrapText="1"/>
    </xf>
    <xf numFmtId="0" fontId="34" fillId="4" borderId="33" xfId="10" applyNumberFormat="1" applyFont="1" applyFill="1" applyBorder="1" applyAlignment="1" applyProtection="1">
      <alignment horizontal="left" vertical="center" wrapText="1"/>
    </xf>
    <xf numFmtId="0" fontId="15" fillId="4" borderId="1" xfId="40" applyNumberFormat="1" applyFont="1" applyFill="1" applyBorder="1" applyAlignment="1" applyProtection="1">
      <alignment horizontal="center" vertical="top"/>
    </xf>
    <xf numFmtId="0" fontId="16" fillId="4" borderId="1" xfId="40" applyNumberFormat="1" applyFont="1" applyFill="1" applyBorder="1" applyAlignment="1" applyProtection="1">
      <alignment horizontal="left" vertical="center"/>
    </xf>
    <xf numFmtId="0" fontId="17" fillId="4" borderId="38" xfId="40" applyNumberFormat="1" applyFont="1" applyFill="1" applyBorder="1" applyAlignment="1" applyProtection="1">
      <alignment horizontal="center" vertical="center"/>
    </xf>
    <xf numFmtId="0" fontId="17" fillId="4" borderId="38" xfId="40" applyNumberFormat="1" applyFont="1" applyFill="1" applyBorder="1" applyAlignment="1" applyProtection="1">
      <alignment horizontal="center" vertical="center" wrapText="1"/>
    </xf>
    <xf numFmtId="0" fontId="14" fillId="4" borderId="1" xfId="40" applyNumberFormat="1" applyFont="1" applyFill="1" applyBorder="1" applyAlignment="1" applyProtection="1">
      <alignment horizontal="left" vertical="top"/>
    </xf>
    <xf numFmtId="0" fontId="17" fillId="4" borderId="37" xfId="40" applyNumberFormat="1" applyFont="1" applyFill="1" applyBorder="1" applyAlignment="1" applyProtection="1">
      <alignment horizontal="center" vertical="center" wrapText="1"/>
    </xf>
    <xf numFmtId="0" fontId="12" fillId="4" borderId="8" xfId="10" applyNumberFormat="1" applyFont="1" applyFill="1" applyBorder="1" applyAlignment="1" applyProtection="1">
      <alignment horizontal="left" vertical="center"/>
    </xf>
    <xf numFmtId="0" fontId="41" fillId="4" borderId="76" xfId="10" applyNumberFormat="1" applyFont="1" applyFill="1" applyBorder="1" applyAlignment="1" applyProtection="1">
      <alignment horizontal="center" vertical="center" wrapText="1"/>
    </xf>
    <xf numFmtId="0" fontId="41" fillId="4" borderId="77" xfId="10" applyNumberFormat="1" applyFont="1" applyFill="1" applyBorder="1" applyAlignment="1" applyProtection="1">
      <alignment horizontal="center" vertical="center" wrapText="1"/>
    </xf>
    <xf numFmtId="0" fontId="41" fillId="4" borderId="78" xfId="10" applyNumberFormat="1" applyFont="1" applyFill="1" applyBorder="1" applyAlignment="1" applyProtection="1">
      <alignment horizontal="center" vertical="center" wrapText="1"/>
    </xf>
    <xf numFmtId="0" fontId="41" fillId="4" borderId="79" xfId="10" applyNumberFormat="1" applyFont="1" applyFill="1" applyBorder="1" applyAlignment="1" applyProtection="1">
      <alignment horizontal="center" vertical="center" wrapText="1"/>
    </xf>
    <xf numFmtId="0" fontId="41" fillId="4" borderId="80" xfId="10" applyNumberFormat="1" applyFont="1" applyFill="1" applyBorder="1" applyAlignment="1" applyProtection="1">
      <alignment horizontal="center" vertical="center" wrapText="1"/>
    </xf>
    <xf numFmtId="0" fontId="41" fillId="4" borderId="10" xfId="10" applyNumberFormat="1" applyFont="1" applyFill="1" applyBorder="1" applyAlignment="1" applyProtection="1">
      <alignment horizontal="center" vertical="center" wrapText="1"/>
    </xf>
    <xf numFmtId="0" fontId="12" fillId="4" borderId="55" xfId="10" applyNumberFormat="1" applyFont="1" applyFill="1" applyBorder="1" applyAlignment="1" applyProtection="1">
      <alignment horizontal="left" vertical="center"/>
    </xf>
    <xf numFmtId="0" fontId="12" fillId="4" borderId="71" xfId="10" applyNumberFormat="1" applyFont="1" applyFill="1" applyBorder="1" applyAlignment="1" applyProtection="1">
      <alignment horizontal="left" vertical="center"/>
    </xf>
    <xf numFmtId="0" fontId="12" fillId="4" borderId="73" xfId="10" applyNumberFormat="1" applyFont="1" applyFill="1" applyBorder="1" applyAlignment="1" applyProtection="1">
      <alignment horizontal="left" vertical="center"/>
    </xf>
    <xf numFmtId="0" fontId="12" fillId="4" borderId="74" xfId="10" applyNumberFormat="1" applyFont="1" applyFill="1" applyBorder="1" applyAlignment="1" applyProtection="1">
      <alignment horizontal="left" vertical="center"/>
    </xf>
    <xf numFmtId="0" fontId="6" fillId="4" borderId="68" xfId="10" applyNumberFormat="1" applyFont="1" applyFill="1" applyBorder="1" applyAlignment="1" applyProtection="1">
      <alignment horizontal="center"/>
    </xf>
    <xf numFmtId="0" fontId="6" fillId="4" borderId="69" xfId="10" applyNumberFormat="1" applyFont="1" applyFill="1" applyBorder="1" applyAlignment="1" applyProtection="1">
      <alignment horizontal="center"/>
    </xf>
    <xf numFmtId="0" fontId="6" fillId="4" borderId="8" xfId="10" applyNumberFormat="1" applyFont="1" applyFill="1" applyBorder="1" applyAlignment="1" applyProtection="1">
      <alignment horizontal="center"/>
    </xf>
    <xf numFmtId="0" fontId="15" fillId="4" borderId="1" xfId="42" applyNumberFormat="1" applyFont="1" applyFill="1" applyBorder="1" applyAlignment="1" applyProtection="1">
      <alignment horizontal="center" vertical="top"/>
    </xf>
    <xf numFmtId="0" fontId="16" fillId="4" borderId="1" xfId="42" applyNumberFormat="1" applyFont="1" applyFill="1" applyBorder="1" applyAlignment="1" applyProtection="1">
      <alignment horizontal="left" vertical="center"/>
    </xf>
    <xf numFmtId="0" fontId="14" fillId="4" borderId="1" xfId="42" applyNumberFormat="1" applyFont="1" applyFill="1" applyBorder="1" applyAlignment="1" applyProtection="1">
      <alignment horizontal="left" vertical="top"/>
    </xf>
    <xf numFmtId="0" fontId="17" fillId="4" borderId="37" xfId="42" applyNumberFormat="1" applyFont="1" applyFill="1" applyBorder="1" applyAlignment="1" applyProtection="1">
      <alignment horizontal="center" vertical="center" wrapText="1"/>
    </xf>
    <xf numFmtId="0" fontId="17" fillId="4" borderId="38" xfId="42" applyNumberFormat="1" applyFont="1" applyFill="1" applyBorder="1" applyAlignment="1" applyProtection="1">
      <alignment horizontal="center" vertical="center" wrapText="1"/>
    </xf>
    <xf numFmtId="0" fontId="17" fillId="4" borderId="38" xfId="42" applyNumberFormat="1" applyFont="1" applyFill="1" applyBorder="1" applyAlignment="1" applyProtection="1">
      <alignment horizontal="center" vertical="center"/>
    </xf>
    <xf numFmtId="0" fontId="17" fillId="4" borderId="39" xfId="42" applyNumberFormat="1" applyFont="1" applyFill="1" applyBorder="1" applyAlignment="1" applyProtection="1">
      <alignment horizontal="center" vertical="center"/>
    </xf>
    <xf numFmtId="0" fontId="17" fillId="4" borderId="8" xfId="42" applyNumberFormat="1" applyFont="1" applyFill="1" applyBorder="1" applyAlignment="1" applyProtection="1">
      <alignment horizontal="center" vertical="center" wrapText="1"/>
    </xf>
    <xf numFmtId="0" fontId="19" fillId="4" borderId="33" xfId="42" applyNumberFormat="1" applyFont="1" applyFill="1" applyBorder="1" applyAlignment="1" applyProtection="1">
      <alignment horizontal="left" vertical="center" wrapText="1"/>
    </xf>
    <xf numFmtId="0" fontId="1" fillId="4" borderId="1" xfId="28" applyNumberFormat="1" applyFont="1" applyFill="1" applyBorder="1" applyAlignment="1" applyProtection="1">
      <alignment horizontal="left" vertical="top"/>
    </xf>
    <xf numFmtId="0" fontId="12" fillId="4" borderId="8" xfId="28" applyNumberFormat="1" applyFont="1" applyFill="1" applyBorder="1" applyAlignment="1" applyProtection="1">
      <alignment horizontal="left" vertical="center"/>
    </xf>
    <xf numFmtId="0" fontId="22" fillId="4" borderId="8" xfId="28" applyNumberFormat="1" applyFont="1" applyFill="1" applyBorder="1" applyAlignment="1" applyProtection="1">
      <alignment horizontal="center" vertical="center"/>
    </xf>
    <xf numFmtId="0" fontId="22" fillId="4" borderId="8" xfId="28" applyNumberFormat="1" applyFont="1" applyFill="1" applyBorder="1" applyAlignment="1" applyProtection="1">
      <alignment horizontal="center"/>
    </xf>
    <xf numFmtId="0" fontId="22" fillId="4" borderId="8" xfId="28" applyNumberFormat="1" applyFont="1" applyFill="1" applyBorder="1" applyAlignment="1" applyProtection="1">
      <alignment horizontal="center" vertical="center" wrapText="1"/>
    </xf>
    <xf numFmtId="0" fontId="19" fillId="4" borderId="131" xfId="55" applyNumberFormat="1" applyFont="1" applyFill="1" applyBorder="1" applyAlignment="1" applyProtection="1">
      <alignment horizontal="left" vertical="center" wrapText="1"/>
    </xf>
    <xf numFmtId="0" fontId="19" fillId="4" borderId="132" xfId="55" applyNumberFormat="1" applyFont="1" applyFill="1" applyBorder="1" applyAlignment="1" applyProtection="1">
      <alignment horizontal="left" vertical="center" wrapText="1"/>
    </xf>
    <xf numFmtId="0" fontId="42" fillId="4" borderId="1" xfId="55" applyNumberFormat="1" applyFont="1" applyFill="1" applyBorder="1" applyAlignment="1" applyProtection="1">
      <alignment horizontal="center" vertical="center"/>
    </xf>
    <xf numFmtId="0" fontId="42" fillId="2" borderId="1" xfId="55" applyNumberFormat="1" applyFont="1" applyFill="1" applyBorder="1" applyAlignment="1" applyProtection="1">
      <alignment horizontal="left" vertical="top"/>
    </xf>
    <xf numFmtId="0" fontId="43" fillId="3" borderId="123" xfId="55" applyNumberFormat="1" applyFont="1" applyFill="1" applyBorder="1" applyAlignment="1" applyProtection="1">
      <alignment horizontal="center" vertical="center" wrapText="1"/>
    </xf>
    <xf numFmtId="0" fontId="43" fillId="3" borderId="123" xfId="55" applyNumberFormat="1" applyFont="1" applyFill="1" applyBorder="1" applyAlignment="1" applyProtection="1">
      <alignment horizontal="center" vertical="center"/>
    </xf>
    <xf numFmtId="0" fontId="43" fillId="3" borderId="124" xfId="55" applyNumberFormat="1" applyFont="1" applyFill="1" applyBorder="1" applyAlignment="1" applyProtection="1">
      <alignment horizontal="center" vertical="center"/>
    </xf>
    <xf numFmtId="0" fontId="43" fillId="3" borderId="125" xfId="55" applyNumberFormat="1" applyFont="1" applyFill="1" applyBorder="1" applyAlignment="1" applyProtection="1">
      <alignment horizontal="center" vertical="center"/>
    </xf>
    <xf numFmtId="0" fontId="43" fillId="3" borderId="127" xfId="55" applyNumberFormat="1" applyFont="1" applyFill="1" applyBorder="1" applyAlignment="1" applyProtection="1">
      <alignment horizontal="center" vertical="center" wrapText="1"/>
    </xf>
    <xf numFmtId="0" fontId="43" fillId="3" borderId="127" xfId="55" applyNumberFormat="1" applyFont="1" applyFill="1" applyBorder="1" applyAlignment="1" applyProtection="1">
      <alignment horizontal="center" vertical="center"/>
    </xf>
    <xf numFmtId="0" fontId="43" fillId="3" borderId="128" xfId="55" applyNumberFormat="1" applyFont="1" applyFill="1" applyBorder="1" applyAlignment="1" applyProtection="1">
      <alignment horizontal="center" vertical="center"/>
    </xf>
    <xf numFmtId="0" fontId="43" fillId="3" borderId="129" xfId="55" applyNumberFormat="1" applyFont="1" applyFill="1" applyBorder="1" applyAlignment="1" applyProtection="1">
      <alignment horizontal="center" vertical="center"/>
    </xf>
    <xf numFmtId="0" fontId="45" fillId="4" borderId="133" xfId="55" applyNumberFormat="1" applyFont="1" applyFill="1" applyBorder="1" applyAlignment="1" applyProtection="1">
      <alignment horizontal="center" vertical="center"/>
    </xf>
    <xf numFmtId="0" fontId="45" fillId="4" borderId="134" xfId="55" applyNumberFormat="1" applyFont="1" applyFill="1" applyBorder="1" applyAlignment="1" applyProtection="1">
      <alignment horizontal="center" vertical="center"/>
    </xf>
    <xf numFmtId="0" fontId="45" fillId="4" borderId="135" xfId="55" applyNumberFormat="1" applyFont="1" applyFill="1" applyBorder="1" applyAlignment="1" applyProtection="1">
      <alignment horizontal="center" vertical="center"/>
    </xf>
    <xf numFmtId="0" fontId="45" fillId="4" borderId="136" xfId="55" applyNumberFormat="1" applyFont="1" applyFill="1" applyBorder="1" applyAlignment="1" applyProtection="1">
      <alignment horizontal="center" vertical="center"/>
    </xf>
    <xf numFmtId="0" fontId="49" fillId="4" borderId="144" xfId="55" applyNumberFormat="1" applyFont="1" applyFill="1" applyBorder="1" applyAlignment="1" applyProtection="1">
      <alignment horizontal="left" vertical="center"/>
    </xf>
    <xf numFmtId="0" fontId="49" fillId="4" borderId="145" xfId="55" applyNumberFormat="1" applyFont="1" applyFill="1" applyBorder="1" applyAlignment="1" applyProtection="1">
      <alignment horizontal="left" vertical="center"/>
    </xf>
    <xf numFmtId="0" fontId="51" fillId="4" borderId="133" xfId="55" applyNumberFormat="1" applyFont="1" applyFill="1" applyBorder="1" applyAlignment="1" applyProtection="1">
      <alignment horizontal="center" vertical="center"/>
    </xf>
    <xf numFmtId="0" fontId="51" fillId="4" borderId="134" xfId="55" applyNumberFormat="1" applyFont="1" applyFill="1" applyBorder="1" applyAlignment="1" applyProtection="1">
      <alignment horizontal="center" vertical="center"/>
    </xf>
    <xf numFmtId="0" fontId="52" fillId="4" borderId="135" xfId="55" applyNumberFormat="1" applyFont="1" applyFill="1" applyBorder="1" applyAlignment="1" applyProtection="1">
      <alignment horizontal="left" vertical="center"/>
    </xf>
    <xf numFmtId="0" fontId="52" fillId="4" borderId="136" xfId="55" applyNumberFormat="1" applyFont="1" applyFill="1" applyBorder="1" applyAlignment="1" applyProtection="1">
      <alignment horizontal="left" vertical="center"/>
    </xf>
    <xf numFmtId="0" fontId="49" fillId="4" borderId="74" xfId="10" applyNumberFormat="1" applyFont="1" applyFill="1" applyBorder="1" applyAlignment="1" applyProtection="1">
      <alignment horizontal="left" vertical="center"/>
    </xf>
    <xf numFmtId="0" fontId="49" fillId="4" borderId="75" xfId="10" applyNumberFormat="1" applyFont="1" applyFill="1" applyBorder="1" applyAlignment="1" applyProtection="1">
      <alignment horizontal="left" vertical="center"/>
    </xf>
    <xf numFmtId="0" fontId="55" fillId="4" borderId="92" xfId="10" applyNumberFormat="1" applyFont="1" applyFill="1" applyBorder="1" applyAlignment="1" applyProtection="1">
      <alignment horizontal="center" vertical="center"/>
    </xf>
    <xf numFmtId="0" fontId="55" fillId="4" borderId="93" xfId="10" applyNumberFormat="1" applyFont="1" applyFill="1" applyBorder="1" applyAlignment="1" applyProtection="1">
      <alignment horizontal="center" vertical="center"/>
    </xf>
    <xf numFmtId="0" fontId="55" fillId="4" borderId="94" xfId="10" applyNumberFormat="1" applyFont="1" applyFill="1" applyBorder="1" applyAlignment="1" applyProtection="1">
      <alignment horizontal="center" vertical="center"/>
    </xf>
    <xf numFmtId="0" fontId="56" fillId="4" borderId="59" xfId="10" applyNumberFormat="1" applyFont="1" applyFill="1" applyBorder="1" applyAlignment="1" applyProtection="1">
      <alignment horizontal="center" vertical="center"/>
    </xf>
    <xf numFmtId="0" fontId="56" fillId="4" borderId="61" xfId="10" applyNumberFormat="1" applyFont="1" applyFill="1" applyBorder="1" applyAlignment="1" applyProtection="1">
      <alignment horizontal="center" vertical="center"/>
    </xf>
    <xf numFmtId="0" fontId="55" fillId="4" borderId="115" xfId="10" applyNumberFormat="1" applyFont="1" applyFill="1" applyBorder="1" applyAlignment="1" applyProtection="1">
      <alignment horizontal="center" vertical="center"/>
    </xf>
    <xf numFmtId="0" fontId="55" fillId="4" borderId="116" xfId="10" applyNumberFormat="1" applyFont="1" applyFill="1" applyBorder="1" applyAlignment="1" applyProtection="1">
      <alignment horizontal="center" vertical="center"/>
    </xf>
    <xf numFmtId="0" fontId="55" fillId="4" borderId="118" xfId="10" applyNumberFormat="1" applyFont="1" applyFill="1" applyBorder="1" applyAlignment="1" applyProtection="1">
      <alignment horizontal="center" vertical="center"/>
    </xf>
    <xf numFmtId="0" fontId="55" fillId="4" borderId="119" xfId="10" applyNumberFormat="1" applyFont="1" applyFill="1" applyBorder="1" applyAlignment="1" applyProtection="1">
      <alignment horizontal="center" vertical="center"/>
    </xf>
    <xf numFmtId="0" fontId="55" fillId="4" borderId="120" xfId="10" applyNumberFormat="1" applyFont="1" applyFill="1" applyBorder="1" applyAlignment="1" applyProtection="1">
      <alignment horizontal="center" vertical="center"/>
    </xf>
    <xf numFmtId="0" fontId="55" fillId="4" borderId="121" xfId="10" applyNumberFormat="1" applyFont="1" applyFill="1" applyBorder="1" applyAlignment="1" applyProtection="1">
      <alignment horizontal="center" vertical="center"/>
    </xf>
    <xf numFmtId="0" fontId="56" fillId="4" borderId="69" xfId="10" applyNumberFormat="1" applyFont="1" applyFill="1" applyBorder="1" applyAlignment="1" applyProtection="1">
      <alignment horizontal="center" vertical="center"/>
    </xf>
    <xf numFmtId="0" fontId="56" fillId="4" borderId="70" xfId="10" applyNumberFormat="1" applyFont="1" applyFill="1" applyBorder="1" applyAlignment="1" applyProtection="1">
      <alignment horizontal="center" vertical="center"/>
    </xf>
    <xf numFmtId="0" fontId="49" fillId="4" borderId="59" xfId="10" applyNumberFormat="1" applyFont="1" applyFill="1" applyBorder="1" applyAlignment="1" applyProtection="1">
      <alignment horizontal="center" vertical="center"/>
    </xf>
    <xf numFmtId="0" fontId="49" fillId="4" borderId="61" xfId="10" applyNumberFormat="1" applyFont="1" applyFill="1" applyBorder="1" applyAlignment="1" applyProtection="1">
      <alignment horizontal="center" vertical="center"/>
    </xf>
    <xf numFmtId="0" fontId="49" fillId="4" borderId="8" xfId="10" applyNumberFormat="1" applyFont="1" applyFill="1" applyBorder="1" applyAlignment="1" applyProtection="1">
      <alignment horizontal="left" vertical="center"/>
    </xf>
    <xf numFmtId="0" fontId="49" fillId="4" borderId="72" xfId="10" applyNumberFormat="1" applyFont="1" applyFill="1" applyBorder="1" applyAlignment="1" applyProtection="1">
      <alignment horizontal="left" vertical="center"/>
    </xf>
    <xf numFmtId="0" fontId="51" fillId="0" borderId="133" xfId="0" applyFont="1" applyBorder="1" applyAlignment="1">
      <alignment horizontal="center" vertical="center"/>
    </xf>
    <xf numFmtId="0" fontId="51" fillId="0" borderId="134" xfId="0" applyFont="1" applyBorder="1" applyAlignment="1">
      <alignment horizontal="center" vertical="center"/>
    </xf>
    <xf numFmtId="0" fontId="52" fillId="0" borderId="135" xfId="0" applyFont="1" applyBorder="1" applyAlignment="1">
      <alignment horizontal="left" vertical="center"/>
    </xf>
    <xf numFmtId="0" fontId="52" fillId="0" borderId="136" xfId="0" applyFont="1" applyBorder="1" applyAlignment="1">
      <alignment horizontal="left" vertical="center"/>
    </xf>
    <xf numFmtId="0" fontId="49" fillId="0" borderId="144" xfId="0" applyFont="1" applyBorder="1" applyAlignment="1">
      <alignment horizontal="left" vertical="center"/>
    </xf>
    <xf numFmtId="0" fontId="49" fillId="0" borderId="145" xfId="0" applyFont="1" applyBorder="1" applyAlignment="1">
      <alignment horizontal="left" vertical="center"/>
    </xf>
    <xf numFmtId="0" fontId="45" fillId="0" borderId="133" xfId="0" applyFont="1" applyBorder="1" applyAlignment="1">
      <alignment horizontal="center" vertical="center"/>
    </xf>
    <xf numFmtId="0" fontId="45" fillId="0" borderId="134" xfId="0" applyFont="1" applyBorder="1" applyAlignment="1">
      <alignment horizontal="center" vertical="center"/>
    </xf>
    <xf numFmtId="0" fontId="19" fillId="0" borderId="131" xfId="0" applyFont="1" applyBorder="1" applyAlignment="1">
      <alignment horizontal="left" vertical="center" wrapText="1"/>
    </xf>
    <xf numFmtId="0" fontId="19" fillId="0" borderId="132" xfId="0" applyFont="1" applyBorder="1" applyAlignment="1">
      <alignment horizontal="left" vertical="center" wrapText="1"/>
    </xf>
    <xf numFmtId="0" fontId="42" fillId="4" borderId="1" xfId="60" applyNumberFormat="1" applyFont="1" applyFill="1" applyBorder="1" applyAlignment="1" applyProtection="1">
      <alignment horizontal="center" vertical="center"/>
    </xf>
    <xf numFmtId="0" fontId="42" fillId="2" borderId="1" xfId="60" applyNumberFormat="1" applyFont="1" applyFill="1" applyBorder="1" applyAlignment="1" applyProtection="1">
      <alignment horizontal="left" vertical="top"/>
    </xf>
    <xf numFmtId="0" fontId="43" fillId="3" borderId="155" xfId="60" applyNumberFormat="1" applyFont="1" applyFill="1" applyBorder="1" applyAlignment="1" applyProtection="1">
      <alignment horizontal="center" vertical="center" wrapText="1"/>
    </xf>
    <xf numFmtId="0" fontId="43" fillId="3" borderId="155" xfId="60" applyNumberFormat="1" applyFont="1" applyFill="1" applyBorder="1" applyAlignment="1" applyProtection="1">
      <alignment horizontal="center" vertical="center"/>
    </xf>
    <xf numFmtId="0" fontId="43" fillId="3" borderId="156" xfId="60" applyNumberFormat="1" applyFont="1" applyFill="1" applyBorder="1" applyAlignment="1" applyProtection="1">
      <alignment horizontal="center" vertical="center"/>
    </xf>
    <xf numFmtId="0" fontId="43" fillId="3" borderId="127" xfId="60" applyNumberFormat="1" applyFont="1" applyFill="1" applyBorder="1" applyAlignment="1" applyProtection="1">
      <alignment horizontal="center" vertical="center" wrapText="1"/>
    </xf>
    <xf numFmtId="0" fontId="43" fillId="3" borderId="127" xfId="60" applyNumberFormat="1" applyFont="1" applyFill="1" applyBorder="1" applyAlignment="1" applyProtection="1">
      <alignment horizontal="center" vertical="center"/>
    </xf>
    <xf numFmtId="0" fontId="43" fillId="3" borderId="128" xfId="60" applyNumberFormat="1" applyFont="1" applyFill="1" applyBorder="1" applyAlignment="1" applyProtection="1">
      <alignment horizontal="center" vertical="center"/>
    </xf>
    <xf numFmtId="0" fontId="19" fillId="4" borderId="131" xfId="60" applyNumberFormat="1" applyFont="1" applyFill="1" applyBorder="1" applyAlignment="1" applyProtection="1">
      <alignment horizontal="left" vertical="center" wrapText="1"/>
    </xf>
    <xf numFmtId="0" fontId="45" fillId="0" borderId="135" xfId="0" applyFont="1" applyBorder="1" applyAlignment="1">
      <alignment horizontal="center" vertical="center"/>
    </xf>
    <xf numFmtId="0" fontId="45" fillId="0" borderId="136" xfId="0" applyFont="1" applyBorder="1" applyAlignment="1">
      <alignment horizontal="center" vertical="center"/>
    </xf>
    <xf numFmtId="0" fontId="55" fillId="4" borderId="163" xfId="39" applyNumberFormat="1" applyFont="1" applyFill="1" applyBorder="1" applyAlignment="1" applyProtection="1">
      <alignment horizontal="center" vertical="center"/>
    </xf>
    <xf numFmtId="0" fontId="55" fillId="4" borderId="164" xfId="39" applyNumberFormat="1" applyFont="1" applyFill="1" applyBorder="1" applyAlignment="1" applyProtection="1">
      <alignment horizontal="center" vertical="center"/>
    </xf>
    <xf numFmtId="0" fontId="55" fillId="4" borderId="117" xfId="39" applyNumberFormat="1" applyFont="1" applyFill="1" applyBorder="1" applyAlignment="1" applyProtection="1">
      <alignment horizontal="center" vertical="center"/>
    </xf>
    <xf numFmtId="0" fontId="55" fillId="4" borderId="62" xfId="39" applyNumberFormat="1" applyFont="1" applyFill="1" applyBorder="1" applyAlignment="1" applyProtection="1">
      <alignment horizontal="center" vertical="center"/>
    </xf>
    <xf numFmtId="0" fontId="55" fillId="4" borderId="105" xfId="39" applyNumberFormat="1" applyFont="1" applyFill="1" applyBorder="1" applyAlignment="1" applyProtection="1">
      <alignment horizontal="center" vertical="center"/>
    </xf>
    <xf numFmtId="0" fontId="55" fillId="4" borderId="63" xfId="39" applyNumberFormat="1" applyFont="1" applyFill="1" applyBorder="1" applyAlignment="1" applyProtection="1">
      <alignment horizontal="center" vertical="center"/>
    </xf>
    <xf numFmtId="0" fontId="55" fillId="4" borderId="64" xfId="39" applyNumberFormat="1" applyFont="1" applyFill="1" applyBorder="1" applyAlignment="1" applyProtection="1">
      <alignment horizontal="center" vertical="center"/>
    </xf>
    <xf numFmtId="0" fontId="55" fillId="4" borderId="1" xfId="39" applyNumberFormat="1" applyFont="1" applyFill="1" applyBorder="1" applyAlignment="1" applyProtection="1">
      <alignment horizontal="center" vertical="center"/>
    </xf>
    <xf numFmtId="0" fontId="55" fillId="4" borderId="65" xfId="39" applyNumberFormat="1" applyFont="1" applyFill="1" applyBorder="1" applyAlignment="1" applyProtection="1">
      <alignment horizontal="center" vertical="center"/>
    </xf>
    <xf numFmtId="0" fontId="55" fillId="4" borderId="66" xfId="39" applyNumberFormat="1" applyFont="1" applyFill="1" applyBorder="1" applyAlignment="1" applyProtection="1">
      <alignment horizontal="center" vertical="center"/>
    </xf>
    <xf numFmtId="0" fontId="55" fillId="4" borderId="165" xfId="39" applyNumberFormat="1" applyFont="1" applyFill="1" applyBorder="1" applyAlignment="1" applyProtection="1">
      <alignment horizontal="center" vertical="center"/>
    </xf>
    <xf numFmtId="0" fontId="55" fillId="4" borderId="67" xfId="39" applyNumberFormat="1" applyFont="1" applyFill="1" applyBorder="1" applyAlignment="1" applyProtection="1">
      <alignment horizontal="center" vertical="center"/>
    </xf>
    <xf numFmtId="0" fontId="55" fillId="4" borderId="55" xfId="39" applyNumberFormat="1" applyFont="1" applyFill="1" applyBorder="1" applyAlignment="1" applyProtection="1">
      <alignment horizontal="center" vertical="center"/>
    </xf>
    <xf numFmtId="0" fontId="55" fillId="4" borderId="56" xfId="39" applyNumberFormat="1" applyFont="1" applyFill="1" applyBorder="1" applyAlignment="1" applyProtection="1">
      <alignment horizontal="center" vertical="center"/>
    </xf>
    <xf numFmtId="0" fontId="49" fillId="4" borderId="55" xfId="39" applyNumberFormat="1" applyFont="1" applyFill="1" applyBorder="1" applyAlignment="1" applyProtection="1">
      <alignment horizontal="left" vertical="center"/>
    </xf>
    <xf numFmtId="0" fontId="49" fillId="4" borderId="56" xfId="39" applyNumberFormat="1" applyFont="1" applyFill="1" applyBorder="1" applyAlignment="1" applyProtection="1">
      <alignment horizontal="left" vertical="center"/>
    </xf>
    <xf numFmtId="0" fontId="45" fillId="4" borderId="134" xfId="57" applyNumberFormat="1" applyFont="1" applyFill="1" applyBorder="1" applyAlignment="1" applyProtection="1">
      <alignment horizontal="center" vertical="center"/>
    </xf>
    <xf numFmtId="0" fontId="49" fillId="4" borderId="144" xfId="57" applyNumberFormat="1" applyFont="1" applyFill="1" applyBorder="1" applyAlignment="1" applyProtection="1">
      <alignment horizontal="left" vertical="center"/>
    </xf>
    <xf numFmtId="0" fontId="55" fillId="4" borderId="163" xfId="35" applyNumberFormat="1" applyFont="1" applyFill="1" applyBorder="1" applyAlignment="1" applyProtection="1">
      <alignment horizontal="center" vertical="center"/>
    </xf>
    <xf numFmtId="0" fontId="55" fillId="4" borderId="164" xfId="35" applyNumberFormat="1" applyFont="1" applyFill="1" applyBorder="1" applyAlignment="1" applyProtection="1">
      <alignment horizontal="center" vertical="center"/>
    </xf>
    <xf numFmtId="0" fontId="55" fillId="4" borderId="117" xfId="35" applyNumberFormat="1" applyFont="1" applyFill="1" applyBorder="1" applyAlignment="1" applyProtection="1">
      <alignment horizontal="center" vertical="center"/>
    </xf>
    <xf numFmtId="0" fontId="55" fillId="4" borderId="62" xfId="35" applyNumberFormat="1" applyFont="1" applyFill="1" applyBorder="1" applyAlignment="1" applyProtection="1">
      <alignment horizontal="center" vertical="center"/>
    </xf>
    <xf numFmtId="0" fontId="55" fillId="4" borderId="105" xfId="35" applyNumberFormat="1" applyFont="1" applyFill="1" applyBorder="1" applyAlignment="1" applyProtection="1">
      <alignment horizontal="center" vertical="center"/>
    </xf>
    <xf numFmtId="0" fontId="55" fillId="4" borderId="63" xfId="35" applyNumberFormat="1" applyFont="1" applyFill="1" applyBorder="1" applyAlignment="1" applyProtection="1">
      <alignment horizontal="center" vertical="center"/>
    </xf>
    <xf numFmtId="0" fontId="55" fillId="4" borderId="64" xfId="35" applyNumberFormat="1" applyFont="1" applyFill="1" applyBorder="1" applyAlignment="1" applyProtection="1">
      <alignment horizontal="center" vertical="center"/>
    </xf>
    <xf numFmtId="0" fontId="55" fillId="4" borderId="1" xfId="35" applyNumberFormat="1" applyFont="1" applyFill="1" applyBorder="1" applyAlignment="1" applyProtection="1">
      <alignment horizontal="center" vertical="center"/>
    </xf>
    <xf numFmtId="0" fontId="55" fillId="4" borderId="65" xfId="35" applyNumberFormat="1" applyFont="1" applyFill="1" applyBorder="1" applyAlignment="1" applyProtection="1">
      <alignment horizontal="center" vertical="center"/>
    </xf>
    <xf numFmtId="0" fontId="55" fillId="4" borderId="66" xfId="35" applyNumberFormat="1" applyFont="1" applyFill="1" applyBorder="1" applyAlignment="1" applyProtection="1">
      <alignment horizontal="center" vertical="center"/>
    </xf>
    <xf numFmtId="0" fontId="55" fillId="4" borderId="165" xfId="35" applyNumberFormat="1" applyFont="1" applyFill="1" applyBorder="1" applyAlignment="1" applyProtection="1">
      <alignment horizontal="center" vertical="center"/>
    </xf>
    <xf numFmtId="0" fontId="55" fillId="4" borderId="67" xfId="35" applyNumberFormat="1" applyFont="1" applyFill="1" applyBorder="1" applyAlignment="1" applyProtection="1">
      <alignment horizontal="center" vertical="center"/>
    </xf>
    <xf numFmtId="0" fontId="55" fillId="4" borderId="8" xfId="35" applyNumberFormat="1" applyFont="1" applyFill="1" applyBorder="1" applyAlignment="1" applyProtection="1">
      <alignment horizontal="center"/>
    </xf>
    <xf numFmtId="0" fontId="49" fillId="4" borderId="8" xfId="35" applyNumberFormat="1" applyFont="1" applyFill="1" applyBorder="1" applyAlignment="1" applyProtection="1">
      <alignment horizontal="left" vertical="center"/>
    </xf>
    <xf numFmtId="0" fontId="51" fillId="4" borderId="134" xfId="57" applyNumberFormat="1" applyFont="1" applyFill="1" applyBorder="1" applyAlignment="1" applyProtection="1">
      <alignment horizontal="center" vertical="center"/>
    </xf>
    <xf numFmtId="0" fontId="52" fillId="4" borderId="135" xfId="57" applyNumberFormat="1" applyFont="1" applyFill="1" applyBorder="1" applyAlignment="1" applyProtection="1">
      <alignment horizontal="left" vertical="center"/>
    </xf>
    <xf numFmtId="0" fontId="1" fillId="4" borderId="162" xfId="35" applyNumberFormat="1" applyFont="1" applyFill="1" applyBorder="1" applyAlignment="1" applyProtection="1">
      <alignment horizontal="left" vertical="top"/>
    </xf>
    <xf numFmtId="0" fontId="19" fillId="4" borderId="131" xfId="57" applyNumberFormat="1" applyFont="1" applyFill="1" applyBorder="1" applyAlignment="1" applyProtection="1">
      <alignment horizontal="left" vertical="center" wrapText="1"/>
    </xf>
    <xf numFmtId="0" fontId="43" fillId="3" borderId="127" xfId="57" applyNumberFormat="1" applyFont="1" applyFill="1" applyBorder="1" applyAlignment="1" applyProtection="1">
      <alignment horizontal="center" vertical="center" wrapText="1"/>
    </xf>
    <xf numFmtId="0" fontId="43" fillId="3" borderId="127" xfId="57" applyNumberFormat="1" applyFont="1" applyFill="1" applyBorder="1" applyAlignment="1" applyProtection="1">
      <alignment horizontal="center" vertical="center"/>
    </xf>
    <xf numFmtId="0" fontId="43" fillId="3" borderId="128" xfId="57" applyNumberFormat="1" applyFont="1" applyFill="1" applyBorder="1" applyAlignment="1" applyProtection="1">
      <alignment horizontal="center" vertical="center"/>
    </xf>
    <xf numFmtId="0" fontId="45" fillId="4" borderId="135" xfId="57" applyNumberFormat="1" applyFont="1" applyFill="1" applyBorder="1" applyAlignment="1" applyProtection="1">
      <alignment horizontal="center" vertical="center"/>
    </xf>
    <xf numFmtId="0" fontId="42" fillId="4" borderId="1" xfId="57" applyNumberFormat="1" applyFont="1" applyFill="1" applyBorder="1" applyAlignment="1" applyProtection="1">
      <alignment horizontal="center" vertical="center"/>
    </xf>
    <xf numFmtId="0" fontId="42" fillId="2" borderId="1" xfId="57" applyNumberFormat="1" applyFont="1" applyFill="1" applyBorder="1" applyAlignment="1" applyProtection="1">
      <alignment horizontal="left" vertical="top"/>
    </xf>
    <xf numFmtId="0" fontId="43" fillId="3" borderId="155" xfId="57" applyNumberFormat="1" applyFont="1" applyFill="1" applyBorder="1" applyAlignment="1" applyProtection="1">
      <alignment horizontal="center" vertical="center" wrapText="1"/>
    </xf>
    <xf numFmtId="0" fontId="43" fillId="3" borderId="155" xfId="57" applyNumberFormat="1" applyFont="1" applyFill="1" applyBorder="1" applyAlignment="1" applyProtection="1">
      <alignment horizontal="center" vertical="center"/>
    </xf>
    <xf numFmtId="0" fontId="43" fillId="3" borderId="156" xfId="57" applyNumberFormat="1" applyFont="1" applyFill="1" applyBorder="1" applyAlignment="1" applyProtection="1">
      <alignment horizontal="center" vertical="center"/>
    </xf>
    <xf numFmtId="0" fontId="78" fillId="4" borderId="131" xfId="10" applyNumberFormat="1" applyFont="1" applyFill="1" applyBorder="1" applyAlignment="1" applyProtection="1">
      <alignment horizontal="left" vertical="center" wrapText="1"/>
    </xf>
    <xf numFmtId="0" fontId="42" fillId="4" borderId="1" xfId="58" applyNumberFormat="1" applyFont="1" applyFill="1" applyBorder="1" applyAlignment="1" applyProtection="1">
      <alignment horizontal="center" vertical="center"/>
    </xf>
    <xf numFmtId="0" fontId="42" fillId="2" borderId="1" xfId="58" applyNumberFormat="1" applyFont="1" applyFill="1" applyBorder="1" applyAlignment="1" applyProtection="1">
      <alignment horizontal="left" vertical="top"/>
    </xf>
    <xf numFmtId="0" fontId="43" fillId="3" borderId="155" xfId="58" applyNumberFormat="1" applyFont="1" applyFill="1" applyBorder="1" applyAlignment="1" applyProtection="1">
      <alignment horizontal="center" vertical="center" wrapText="1"/>
    </xf>
    <xf numFmtId="0" fontId="43" fillId="3" borderId="155" xfId="58" applyNumberFormat="1" applyFont="1" applyFill="1" applyBorder="1" applyAlignment="1" applyProtection="1">
      <alignment horizontal="center" vertical="center"/>
    </xf>
    <xf numFmtId="0" fontId="43" fillId="3" borderId="156" xfId="58" applyNumberFormat="1" applyFont="1" applyFill="1" applyBorder="1" applyAlignment="1" applyProtection="1">
      <alignment horizontal="center" vertical="center"/>
    </xf>
    <xf numFmtId="0" fontId="43" fillId="3" borderId="127" xfId="58" applyNumberFormat="1" applyFont="1" applyFill="1" applyBorder="1" applyAlignment="1" applyProtection="1">
      <alignment horizontal="center" vertical="center" wrapText="1"/>
    </xf>
    <xf numFmtId="0" fontId="43" fillId="3" borderId="127" xfId="58" applyNumberFormat="1" applyFont="1" applyFill="1" applyBorder="1" applyAlignment="1" applyProtection="1">
      <alignment horizontal="center" vertical="center"/>
    </xf>
    <xf numFmtId="0" fontId="43" fillId="3" borderId="128" xfId="58" applyNumberFormat="1" applyFont="1" applyFill="1" applyBorder="1" applyAlignment="1" applyProtection="1">
      <alignment horizontal="center" vertical="center"/>
    </xf>
    <xf numFmtId="0" fontId="19" fillId="4" borderId="131" xfId="58" applyNumberFormat="1" applyFont="1" applyFill="1" applyBorder="1" applyAlignment="1" applyProtection="1">
      <alignment horizontal="left" vertical="center" wrapText="1"/>
    </xf>
    <xf numFmtId="0" fontId="45" fillId="4" borderId="134" xfId="58" applyNumberFormat="1" applyFont="1" applyFill="1" applyBorder="1" applyAlignment="1" applyProtection="1">
      <alignment horizontal="center" vertical="center"/>
    </xf>
    <xf numFmtId="0" fontId="45" fillId="4" borderId="135" xfId="58" applyNumberFormat="1" applyFont="1" applyFill="1" applyBorder="1" applyAlignment="1" applyProtection="1">
      <alignment horizontal="center" vertical="center"/>
    </xf>
    <xf numFmtId="0" fontId="76" fillId="4" borderId="134" xfId="10" applyNumberFormat="1" applyFont="1" applyFill="1" applyBorder="1" applyAlignment="1" applyProtection="1">
      <alignment horizontal="center" vertical="center"/>
    </xf>
    <xf numFmtId="0" fontId="71" fillId="4" borderId="144" xfId="10" applyNumberFormat="1" applyFont="1" applyFill="1" applyBorder="1" applyAlignment="1" applyProtection="1">
      <alignment horizontal="left" vertical="center"/>
    </xf>
    <xf numFmtId="0" fontId="80" fillId="4" borderId="134" xfId="10" applyNumberFormat="1" applyFont="1" applyFill="1" applyBorder="1" applyAlignment="1" applyProtection="1">
      <alignment horizontal="center" vertical="center"/>
    </xf>
    <xf numFmtId="0" fontId="81" fillId="4" borderId="135" xfId="10" applyNumberFormat="1" applyFont="1" applyFill="1" applyBorder="1" applyAlignment="1" applyProtection="1">
      <alignment horizontal="left" vertical="center"/>
    </xf>
    <xf numFmtId="0" fontId="1" fillId="4" borderId="162" xfId="36" applyNumberFormat="1" applyFont="1" applyFill="1" applyBorder="1" applyAlignment="1" applyProtection="1">
      <alignment horizontal="left" vertical="top"/>
    </xf>
    <xf numFmtId="0" fontId="22" fillId="4" borderId="163" xfId="10" applyNumberFormat="1" applyFont="1" applyFill="1" applyBorder="1" applyAlignment="1" applyProtection="1">
      <alignment horizontal="center" vertical="center"/>
    </xf>
    <xf numFmtId="0" fontId="22" fillId="4" borderId="164" xfId="10" applyNumberFormat="1" applyFont="1" applyFill="1" applyBorder="1" applyAlignment="1" applyProtection="1">
      <alignment horizontal="center" vertical="center"/>
    </xf>
    <xf numFmtId="0" fontId="22" fillId="4" borderId="117" xfId="10" applyNumberFormat="1" applyFont="1" applyFill="1" applyBorder="1" applyAlignment="1" applyProtection="1">
      <alignment horizontal="center" vertical="center"/>
    </xf>
    <xf numFmtId="0" fontId="22" fillId="4" borderId="62" xfId="10" applyNumberFormat="1" applyFont="1" applyFill="1" applyBorder="1" applyAlignment="1" applyProtection="1">
      <alignment horizontal="center" vertical="center"/>
    </xf>
    <xf numFmtId="0" fontId="22" fillId="4" borderId="105" xfId="10" applyNumberFormat="1" applyFont="1" applyFill="1" applyBorder="1" applyAlignment="1" applyProtection="1">
      <alignment horizontal="center" vertical="center"/>
    </xf>
    <xf numFmtId="0" fontId="22" fillId="4" borderId="63" xfId="10" applyNumberFormat="1" applyFont="1" applyFill="1" applyBorder="1" applyAlignment="1" applyProtection="1">
      <alignment horizontal="center" vertical="center"/>
    </xf>
    <xf numFmtId="0" fontId="22" fillId="4" borderId="64" xfId="10" applyNumberFormat="1" applyFont="1" applyFill="1" applyBorder="1" applyAlignment="1" applyProtection="1">
      <alignment horizontal="center" vertical="center"/>
    </xf>
    <xf numFmtId="0" fontId="22" fillId="4" borderId="1" xfId="10" applyNumberFormat="1" applyFont="1" applyFill="1" applyBorder="1" applyAlignment="1" applyProtection="1">
      <alignment horizontal="center" vertical="center"/>
    </xf>
    <xf numFmtId="0" fontId="22" fillId="4" borderId="65" xfId="10" applyNumberFormat="1" applyFont="1" applyFill="1" applyBorder="1" applyAlignment="1" applyProtection="1">
      <alignment horizontal="center" vertical="center"/>
    </xf>
    <xf numFmtId="0" fontId="22" fillId="4" borderId="66" xfId="10" applyNumberFormat="1" applyFont="1" applyFill="1" applyBorder="1" applyAlignment="1" applyProtection="1">
      <alignment horizontal="center" vertical="center"/>
    </xf>
    <xf numFmtId="0" fontId="22" fillId="4" borderId="165" xfId="10" applyNumberFormat="1" applyFont="1" applyFill="1" applyBorder="1" applyAlignment="1" applyProtection="1">
      <alignment horizontal="center" vertical="center"/>
    </xf>
    <xf numFmtId="0" fontId="22" fillId="4" borderId="67" xfId="10" applyNumberFormat="1" applyFont="1" applyFill="1" applyBorder="1" applyAlignment="1" applyProtection="1">
      <alignment horizontal="center" vertical="center"/>
    </xf>
    <xf numFmtId="0" fontId="23" fillId="4" borderId="8" xfId="10" applyNumberFormat="1" applyFont="1" applyFill="1" applyBorder="1" applyAlignment="1" applyProtection="1">
      <alignment horizontal="center"/>
    </xf>
    <xf numFmtId="0" fontId="64" fillId="0" borderId="131" xfId="0" applyFont="1" applyBorder="1" applyAlignment="1">
      <alignment horizontal="left" vertical="center" wrapText="1"/>
    </xf>
    <xf numFmtId="0" fontId="42" fillId="4" borderId="1" xfId="59" applyNumberFormat="1" applyFont="1" applyFill="1" applyBorder="1" applyAlignment="1" applyProtection="1">
      <alignment horizontal="center" vertical="center"/>
    </xf>
    <xf numFmtId="0" fontId="42" fillId="2" borderId="1" xfId="59" applyNumberFormat="1" applyFont="1" applyFill="1" applyBorder="1" applyAlignment="1" applyProtection="1">
      <alignment horizontal="left" vertical="top"/>
    </xf>
    <xf numFmtId="0" fontId="43" fillId="3" borderId="155" xfId="59" applyNumberFormat="1" applyFont="1" applyFill="1" applyBorder="1" applyAlignment="1" applyProtection="1">
      <alignment horizontal="center" vertical="center" wrapText="1"/>
    </xf>
    <xf numFmtId="0" fontId="43" fillId="3" borderId="155" xfId="59" applyNumberFormat="1" applyFont="1" applyFill="1" applyBorder="1" applyAlignment="1" applyProtection="1">
      <alignment horizontal="center" vertical="center"/>
    </xf>
    <xf numFmtId="0" fontId="43" fillId="3" borderId="156" xfId="59" applyNumberFormat="1" applyFont="1" applyFill="1" applyBorder="1" applyAlignment="1" applyProtection="1">
      <alignment horizontal="center" vertical="center"/>
    </xf>
    <xf numFmtId="0" fontId="43" fillId="3" borderId="127" xfId="59" applyNumberFormat="1" applyFont="1" applyFill="1" applyBorder="1" applyAlignment="1" applyProtection="1">
      <alignment horizontal="center" vertical="center" wrapText="1"/>
    </xf>
    <xf numFmtId="0" fontId="43" fillId="3" borderId="127" xfId="59" applyNumberFormat="1" applyFont="1" applyFill="1" applyBorder="1" applyAlignment="1" applyProtection="1">
      <alignment horizontal="center" vertical="center"/>
    </xf>
    <xf numFmtId="0" fontId="43" fillId="3" borderId="128" xfId="59" applyNumberFormat="1" applyFont="1" applyFill="1" applyBorder="1" applyAlignment="1" applyProtection="1">
      <alignment horizontal="center" vertical="center"/>
    </xf>
    <xf numFmtId="0" fontId="19" fillId="4" borderId="131" xfId="59" applyNumberFormat="1" applyFont="1" applyFill="1" applyBorder="1" applyAlignment="1" applyProtection="1">
      <alignment horizontal="left" vertical="center" wrapText="1"/>
    </xf>
    <xf numFmtId="0" fontId="45" fillId="4" borderId="134" xfId="59" applyNumberFormat="1" applyFont="1" applyFill="1" applyBorder="1" applyAlignment="1" applyProtection="1">
      <alignment horizontal="center" vertical="center"/>
    </xf>
    <xf numFmtId="0" fontId="45" fillId="4" borderId="135" xfId="59" applyNumberFormat="1" applyFont="1" applyFill="1" applyBorder="1" applyAlignment="1" applyProtection="1">
      <alignment horizontal="center" vertical="center"/>
    </xf>
    <xf numFmtId="0" fontId="53" fillId="0" borderId="134" xfId="0" applyFont="1" applyBorder="1" applyAlignment="1">
      <alignment horizontal="center" vertical="center"/>
    </xf>
    <xf numFmtId="0" fontId="66" fillId="0" borderId="144" xfId="0" applyFont="1" applyBorder="1" applyAlignment="1">
      <alignment horizontal="left" vertical="center"/>
    </xf>
    <xf numFmtId="0" fontId="56" fillId="0" borderId="134" xfId="0" applyFont="1" applyBorder="1" applyAlignment="1">
      <alignment horizontal="center" vertical="center"/>
    </xf>
    <xf numFmtId="0" fontId="53" fillId="0" borderId="135" xfId="0" applyFont="1" applyBorder="1" applyAlignment="1">
      <alignment horizontal="left" vertical="center"/>
    </xf>
    <xf numFmtId="0" fontId="1" fillId="4" borderId="162" xfId="37" applyNumberFormat="1" applyFont="1" applyFill="1" applyBorder="1" applyAlignment="1" applyProtection="1">
      <alignment horizontal="left" vertical="top"/>
    </xf>
    <xf numFmtId="0" fontId="55" fillId="4" borderId="163" xfId="37" applyNumberFormat="1" applyFont="1" applyFill="1" applyBorder="1" applyAlignment="1" applyProtection="1">
      <alignment horizontal="center" vertical="center"/>
    </xf>
    <xf numFmtId="0" fontId="55" fillId="4" borderId="164" xfId="37" applyNumberFormat="1" applyFont="1" applyFill="1" applyBorder="1" applyAlignment="1" applyProtection="1">
      <alignment horizontal="center" vertical="center"/>
    </xf>
    <xf numFmtId="0" fontId="55" fillId="4" borderId="117" xfId="37" applyNumberFormat="1" applyFont="1" applyFill="1" applyBorder="1" applyAlignment="1" applyProtection="1">
      <alignment horizontal="center" vertical="center"/>
    </xf>
    <xf numFmtId="0" fontId="55" fillId="4" borderId="62" xfId="37" applyNumberFormat="1" applyFont="1" applyFill="1" applyBorder="1" applyAlignment="1" applyProtection="1">
      <alignment horizontal="center" vertical="center"/>
    </xf>
    <xf numFmtId="0" fontId="55" fillId="4" borderId="105" xfId="37" applyNumberFormat="1" applyFont="1" applyFill="1" applyBorder="1" applyAlignment="1" applyProtection="1">
      <alignment horizontal="center" vertical="center"/>
    </xf>
    <xf numFmtId="0" fontId="55" fillId="4" borderId="63" xfId="37" applyNumberFormat="1" applyFont="1" applyFill="1" applyBorder="1" applyAlignment="1" applyProtection="1">
      <alignment horizontal="center" vertical="center"/>
    </xf>
    <xf numFmtId="0" fontId="55" fillId="4" borderId="64" xfId="37" applyNumberFormat="1" applyFont="1" applyFill="1" applyBorder="1" applyAlignment="1" applyProtection="1">
      <alignment horizontal="center" vertical="center"/>
    </xf>
    <xf numFmtId="0" fontId="55" fillId="4" borderId="1" xfId="37" applyNumberFormat="1" applyFont="1" applyFill="1" applyBorder="1" applyAlignment="1" applyProtection="1">
      <alignment horizontal="center" vertical="center"/>
    </xf>
    <xf numFmtId="0" fontId="55" fillId="4" borderId="65" xfId="37" applyNumberFormat="1" applyFont="1" applyFill="1" applyBorder="1" applyAlignment="1" applyProtection="1">
      <alignment horizontal="center" vertical="center"/>
    </xf>
    <xf numFmtId="0" fontId="55" fillId="4" borderId="66" xfId="37" applyNumberFormat="1" applyFont="1" applyFill="1" applyBorder="1" applyAlignment="1" applyProtection="1">
      <alignment horizontal="center" vertical="center"/>
    </xf>
    <xf numFmtId="0" fontId="55" fillId="4" borderId="165" xfId="37" applyNumberFormat="1" applyFont="1" applyFill="1" applyBorder="1" applyAlignment="1" applyProtection="1">
      <alignment horizontal="center" vertical="center"/>
    </xf>
    <xf numFmtId="0" fontId="55" fillId="4" borderId="67" xfId="37" applyNumberFormat="1" applyFont="1" applyFill="1" applyBorder="1" applyAlignment="1" applyProtection="1">
      <alignment horizontal="center" vertical="center"/>
    </xf>
    <xf numFmtId="0" fontId="55" fillId="4" borderId="8" xfId="37" applyNumberFormat="1" applyFont="1" applyFill="1" applyBorder="1" applyAlignment="1" applyProtection="1">
      <alignment horizontal="center"/>
    </xf>
    <xf numFmtId="0" fontId="49" fillId="4" borderId="8" xfId="37" applyNumberFormat="1" applyFont="1" applyFill="1" applyBorder="1" applyAlignment="1" applyProtection="1">
      <alignment horizontal="left" vertical="center"/>
    </xf>
  </cellXfs>
  <cellStyles count="80">
    <cellStyle name="Comma" xfId="79" builtinId="3"/>
    <cellStyle name="Comma 2" xfId="63" xr:uid="{00000000-0005-0000-0000-00006C000000}"/>
    <cellStyle name="Comma 2 4 2" xfId="77" xr:uid="{73514403-D656-4D24-B739-E7C196764602}"/>
    <cellStyle name="Normal" xfId="0" builtinId="0"/>
    <cellStyle name="Normal 10" xfId="10" xr:uid="{00000000-0005-0000-0000-000038000000}"/>
    <cellStyle name="Normal 11" xfId="11" xr:uid="{00000000-0005-0000-0000-000039000000}"/>
    <cellStyle name="Normal 12" xfId="12" xr:uid="{00000000-0005-0000-0000-00003A000000}"/>
    <cellStyle name="Normal 13" xfId="13" xr:uid="{00000000-0005-0000-0000-00003B000000}"/>
    <cellStyle name="Normal 13 2" xfId="78" xr:uid="{3B05AE22-8D1D-413F-8FD1-155CE23B1F42}"/>
    <cellStyle name="Normal 14" xfId="14" xr:uid="{00000000-0005-0000-0000-00003C000000}"/>
    <cellStyle name="Normal 15" xfId="15" xr:uid="{00000000-0005-0000-0000-00003D000000}"/>
    <cellStyle name="Normal 16" xfId="16" xr:uid="{00000000-0005-0000-0000-00003E000000}"/>
    <cellStyle name="Normal 17" xfId="17" xr:uid="{00000000-0005-0000-0000-00003F000000}"/>
    <cellStyle name="Normal 18" xfId="18" xr:uid="{00000000-0005-0000-0000-000040000000}"/>
    <cellStyle name="Normal 19" xfId="19" xr:uid="{00000000-0005-0000-0000-000041000000}"/>
    <cellStyle name="Normal 2" xfId="2" xr:uid="{00000000-0005-0000-0000-000030000000}"/>
    <cellStyle name="Normal 2 2" xfId="1" xr:uid="{B8952623-52C1-40A1-906B-80D5C454D458}"/>
    <cellStyle name="Normal 2 2 2" xfId="72" xr:uid="{82680CE5-2747-44D9-B878-8828805EB91D}"/>
    <cellStyle name="Normal 2 3" xfId="71" xr:uid="{FB099C53-D53D-45C7-93AF-A4EB0D5E7DFC}"/>
    <cellStyle name="Normal 2 4" xfId="75" xr:uid="{3DF4D885-FD7E-4B8A-84F5-673CCC56DF9A}"/>
    <cellStyle name="Normal 20" xfId="20" xr:uid="{00000000-0005-0000-0000-000042000000}"/>
    <cellStyle name="Normal 21" xfId="21" xr:uid="{00000000-0005-0000-0000-000043000000}"/>
    <cellStyle name="Normal 22" xfId="22" xr:uid="{00000000-0005-0000-0000-000044000000}"/>
    <cellStyle name="Normal 23" xfId="23" xr:uid="{00000000-0005-0000-0000-000045000000}"/>
    <cellStyle name="Normal 24" xfId="24" xr:uid="{00000000-0005-0000-0000-000046000000}"/>
    <cellStyle name="Normal 25" xfId="25" xr:uid="{00000000-0005-0000-0000-000047000000}"/>
    <cellStyle name="Normal 26" xfId="26" xr:uid="{00000000-0005-0000-0000-000048000000}"/>
    <cellStyle name="Normal 27" xfId="27" xr:uid="{00000000-0005-0000-0000-000049000000}"/>
    <cellStyle name="Normal 28" xfId="28" xr:uid="{00000000-0005-0000-0000-00004A000000}"/>
    <cellStyle name="Normal 29" xfId="29" xr:uid="{00000000-0005-0000-0000-00004B000000}"/>
    <cellStyle name="Normal 3" xfId="3" xr:uid="{00000000-0005-0000-0000-000031000000}"/>
    <cellStyle name="Normal 30" xfId="30" xr:uid="{00000000-0005-0000-0000-00004C000000}"/>
    <cellStyle name="Normal 31" xfId="31" xr:uid="{00000000-0005-0000-0000-00004D000000}"/>
    <cellStyle name="Normal 32" xfId="32" xr:uid="{00000000-0005-0000-0000-00004E000000}"/>
    <cellStyle name="Normal 33" xfId="33" xr:uid="{00000000-0005-0000-0000-00004F000000}"/>
    <cellStyle name="Normal 34" xfId="34" xr:uid="{00000000-0005-0000-0000-000050000000}"/>
    <cellStyle name="Normal 35" xfId="35" xr:uid="{00000000-0005-0000-0000-000051000000}"/>
    <cellStyle name="Normal 36" xfId="36" xr:uid="{00000000-0005-0000-0000-000052000000}"/>
    <cellStyle name="Normal 37" xfId="37" xr:uid="{00000000-0005-0000-0000-000053000000}"/>
    <cellStyle name="Normal 38" xfId="38" xr:uid="{00000000-0005-0000-0000-000054000000}"/>
    <cellStyle name="Normal 39" xfId="39" xr:uid="{00000000-0005-0000-0000-000055000000}"/>
    <cellStyle name="Normal 4" xfId="4" xr:uid="{00000000-0005-0000-0000-000032000000}"/>
    <cellStyle name="Normal 40" xfId="40" xr:uid="{00000000-0005-0000-0000-000056000000}"/>
    <cellStyle name="Normal 41" xfId="41" xr:uid="{00000000-0005-0000-0000-000057000000}"/>
    <cellStyle name="Normal 42" xfId="42" xr:uid="{00000000-0005-0000-0000-000058000000}"/>
    <cellStyle name="Normal 43" xfId="43" xr:uid="{00000000-0005-0000-0000-000059000000}"/>
    <cellStyle name="Normal 44" xfId="44" xr:uid="{00000000-0005-0000-0000-00005A000000}"/>
    <cellStyle name="Normal 45" xfId="45" xr:uid="{00000000-0005-0000-0000-00005B000000}"/>
    <cellStyle name="Normal 46" xfId="46" xr:uid="{00000000-0005-0000-0000-00005C000000}"/>
    <cellStyle name="Normal 47" xfId="47" xr:uid="{00000000-0005-0000-0000-00005D000000}"/>
    <cellStyle name="Normal 48" xfId="48" xr:uid="{00000000-0005-0000-0000-00005E000000}"/>
    <cellStyle name="Normal 49" xfId="49" xr:uid="{00000000-0005-0000-0000-00005F000000}"/>
    <cellStyle name="Normal 5" xfId="5" xr:uid="{00000000-0005-0000-0000-000033000000}"/>
    <cellStyle name="Normal 50" xfId="50" xr:uid="{00000000-0005-0000-0000-000060000000}"/>
    <cellStyle name="Normal 51" xfId="51" xr:uid="{00000000-0005-0000-0000-000061000000}"/>
    <cellStyle name="Normal 52" xfId="52" xr:uid="{00000000-0005-0000-0000-000062000000}"/>
    <cellStyle name="Normal 53" xfId="53" xr:uid="{00000000-0005-0000-0000-000063000000}"/>
    <cellStyle name="Normal 54" xfId="54" xr:uid="{00000000-0005-0000-0000-000064000000}"/>
    <cellStyle name="Normal 55" xfId="55" xr:uid="{00000000-0005-0000-0000-000065000000}"/>
    <cellStyle name="Normal 56" xfId="56" xr:uid="{00000000-0005-0000-0000-000066000000}"/>
    <cellStyle name="Normal 57" xfId="57" xr:uid="{00000000-0005-0000-0000-000067000000}"/>
    <cellStyle name="Normal 58" xfId="58" xr:uid="{00000000-0005-0000-0000-000068000000}"/>
    <cellStyle name="Normal 59" xfId="59" xr:uid="{00000000-0005-0000-0000-000069000000}"/>
    <cellStyle name="Normal 6" xfId="6" xr:uid="{00000000-0005-0000-0000-000034000000}"/>
    <cellStyle name="Normal 60" xfId="60" xr:uid="{00000000-0005-0000-0000-00006A000000}"/>
    <cellStyle name="Normal 61" xfId="61" xr:uid="{00000000-0005-0000-0000-00006B000000}"/>
    <cellStyle name="Normal 62" xfId="62" xr:uid="{00000000-0005-0000-0000-00006D000000}"/>
    <cellStyle name="Normal 63" xfId="64" xr:uid="{00000000-0005-0000-0000-00006E000000}"/>
    <cellStyle name="Normal 64" xfId="65" xr:uid="{00000000-0005-0000-0000-00006F000000}"/>
    <cellStyle name="Normal 65" xfId="66" xr:uid="{00000000-0005-0000-0000-000070000000}"/>
    <cellStyle name="Normal 66" xfId="67" xr:uid="{00000000-0005-0000-0000-000071000000}"/>
    <cellStyle name="Normal 67" xfId="68" xr:uid="{00000000-0005-0000-0000-000072000000}"/>
    <cellStyle name="Normal 68" xfId="69" xr:uid="{00000000-0005-0000-0000-000073000000}"/>
    <cellStyle name="Normal 69" xfId="70" xr:uid="{00000000-0005-0000-0000-000074000000}"/>
    <cellStyle name="Normal 7" xfId="7" xr:uid="{00000000-0005-0000-0000-000035000000}"/>
    <cellStyle name="Normal 8" xfId="8" xr:uid="{00000000-0005-0000-0000-000036000000}"/>
    <cellStyle name="Normal 9" xfId="9" xr:uid="{00000000-0005-0000-0000-000037000000}"/>
    <cellStyle name="Normal_Sheet1 3 2 2" xfId="74" xr:uid="{A1F87136-85D1-4911-9C4F-086A0CDB8E9D}"/>
    <cellStyle name="Normal_Tabela_Investimeve" xfId="76" xr:uid="{670A56C6-31FF-42A0-A445-1BD7FCA7335C}"/>
    <cellStyle name="Percent" xfId="7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71</xdr:row>
      <xdr:rowOff>0</xdr:rowOff>
    </xdr:from>
    <xdr:ext cx="9525" cy="266700"/>
    <xdr:sp macro="" textlink="">
      <xdr:nvSpPr>
        <xdr:cNvPr id="2" name="AutoShape 292" descr="mail?cmd=cookie">
          <a:extLst>
            <a:ext uri="{FF2B5EF4-FFF2-40B4-BE49-F238E27FC236}">
              <a16:creationId xmlns:a16="http://schemas.microsoft.com/office/drawing/2014/main" id="{33E11485-E365-4143-8134-99D51B812C5D}"/>
            </a:ext>
          </a:extLst>
        </xdr:cNvPr>
        <xdr:cNvSpPr>
          <a:spLocks noChangeAspect="1" noChangeArrowheads="1"/>
        </xdr:cNvSpPr>
      </xdr:nvSpPr>
      <xdr:spPr bwMode="auto">
        <a:xfrm>
          <a:off x="0" y="15887700"/>
          <a:ext cx="95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71</xdr:row>
      <xdr:rowOff>0</xdr:rowOff>
    </xdr:from>
    <xdr:ext cx="9525" cy="266700"/>
    <xdr:sp macro="" textlink="">
      <xdr:nvSpPr>
        <xdr:cNvPr id="3" name="AutoShape 292" descr="mail?cmd=cookie">
          <a:extLst>
            <a:ext uri="{FF2B5EF4-FFF2-40B4-BE49-F238E27FC236}">
              <a16:creationId xmlns:a16="http://schemas.microsoft.com/office/drawing/2014/main" id="{3434655C-2C73-4B92-ADAA-2EB28D0B97DD}"/>
            </a:ext>
          </a:extLst>
        </xdr:cNvPr>
        <xdr:cNvSpPr>
          <a:spLocks noChangeAspect="1" noChangeArrowheads="1"/>
        </xdr:cNvSpPr>
      </xdr:nvSpPr>
      <xdr:spPr bwMode="auto">
        <a:xfrm>
          <a:off x="0" y="15887700"/>
          <a:ext cx="95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71</xdr:row>
      <xdr:rowOff>0</xdr:rowOff>
    </xdr:from>
    <xdr:ext cx="9525" cy="104775"/>
    <xdr:sp macro="" textlink="">
      <xdr:nvSpPr>
        <xdr:cNvPr id="4" name="AutoShape 292" descr="mail?cmd=cookie">
          <a:extLst>
            <a:ext uri="{FF2B5EF4-FFF2-40B4-BE49-F238E27FC236}">
              <a16:creationId xmlns:a16="http://schemas.microsoft.com/office/drawing/2014/main" id="{EF77B73C-F9CB-46E8-AB33-F30A679F6845}"/>
            </a:ext>
          </a:extLst>
        </xdr:cNvPr>
        <xdr:cNvSpPr>
          <a:spLocks noChangeAspect="1" noChangeArrowheads="1"/>
        </xdr:cNvSpPr>
      </xdr:nvSpPr>
      <xdr:spPr bwMode="auto">
        <a:xfrm>
          <a:off x="0" y="15887700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71</xdr:row>
      <xdr:rowOff>0</xdr:rowOff>
    </xdr:from>
    <xdr:ext cx="9525" cy="104775"/>
    <xdr:sp macro="" textlink="">
      <xdr:nvSpPr>
        <xdr:cNvPr id="5" name="AutoShape 292" descr="mail?cmd=cookie">
          <a:extLst>
            <a:ext uri="{FF2B5EF4-FFF2-40B4-BE49-F238E27FC236}">
              <a16:creationId xmlns:a16="http://schemas.microsoft.com/office/drawing/2014/main" id="{6E917E37-8EDD-4EEE-8887-5CE0D4C9055B}"/>
            </a:ext>
          </a:extLst>
        </xdr:cNvPr>
        <xdr:cNvSpPr>
          <a:spLocks noChangeAspect="1" noChangeArrowheads="1"/>
        </xdr:cNvSpPr>
      </xdr:nvSpPr>
      <xdr:spPr bwMode="auto">
        <a:xfrm>
          <a:off x="0" y="15887700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71</xdr:row>
      <xdr:rowOff>0</xdr:rowOff>
    </xdr:from>
    <xdr:ext cx="9525" cy="104775"/>
    <xdr:sp macro="" textlink="">
      <xdr:nvSpPr>
        <xdr:cNvPr id="6" name="AutoShape 292" descr="mail?cmd=cookie">
          <a:extLst>
            <a:ext uri="{FF2B5EF4-FFF2-40B4-BE49-F238E27FC236}">
              <a16:creationId xmlns:a16="http://schemas.microsoft.com/office/drawing/2014/main" id="{9971F95B-0747-4F0F-B264-59FFC4748ACA}"/>
            </a:ext>
          </a:extLst>
        </xdr:cNvPr>
        <xdr:cNvSpPr>
          <a:spLocks noChangeAspect="1" noChangeArrowheads="1"/>
        </xdr:cNvSpPr>
      </xdr:nvSpPr>
      <xdr:spPr bwMode="auto">
        <a:xfrm>
          <a:off x="0" y="15887700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71</xdr:row>
      <xdr:rowOff>0</xdr:rowOff>
    </xdr:from>
    <xdr:ext cx="9525" cy="266700"/>
    <xdr:sp macro="" textlink="">
      <xdr:nvSpPr>
        <xdr:cNvPr id="7" name="AutoShape 292" descr="mail?cmd=cookie">
          <a:extLst>
            <a:ext uri="{FF2B5EF4-FFF2-40B4-BE49-F238E27FC236}">
              <a16:creationId xmlns:a16="http://schemas.microsoft.com/office/drawing/2014/main" id="{8CC88CA5-CF6C-4209-9740-404F951EE141}"/>
            </a:ext>
          </a:extLst>
        </xdr:cNvPr>
        <xdr:cNvSpPr>
          <a:spLocks noChangeAspect="1" noChangeArrowheads="1"/>
        </xdr:cNvSpPr>
      </xdr:nvSpPr>
      <xdr:spPr bwMode="auto">
        <a:xfrm>
          <a:off x="0" y="15887700"/>
          <a:ext cx="95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71</xdr:row>
      <xdr:rowOff>0</xdr:rowOff>
    </xdr:from>
    <xdr:ext cx="9525" cy="266700"/>
    <xdr:sp macro="" textlink="">
      <xdr:nvSpPr>
        <xdr:cNvPr id="8" name="AutoShape 292" descr="mail?cmd=cookie">
          <a:extLst>
            <a:ext uri="{FF2B5EF4-FFF2-40B4-BE49-F238E27FC236}">
              <a16:creationId xmlns:a16="http://schemas.microsoft.com/office/drawing/2014/main" id="{461B3AEE-9013-44B9-8845-EA4E67A3F03B}"/>
            </a:ext>
          </a:extLst>
        </xdr:cNvPr>
        <xdr:cNvSpPr>
          <a:spLocks noChangeAspect="1" noChangeArrowheads="1"/>
        </xdr:cNvSpPr>
      </xdr:nvSpPr>
      <xdr:spPr bwMode="auto">
        <a:xfrm>
          <a:off x="0" y="15887700"/>
          <a:ext cx="95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70</xdr:row>
      <xdr:rowOff>0</xdr:rowOff>
    </xdr:from>
    <xdr:ext cx="9525" cy="266700"/>
    <xdr:sp macro="" textlink="">
      <xdr:nvSpPr>
        <xdr:cNvPr id="9" name="AutoShape 292" descr="mail?cmd=cookie">
          <a:extLst>
            <a:ext uri="{FF2B5EF4-FFF2-40B4-BE49-F238E27FC236}">
              <a16:creationId xmlns:a16="http://schemas.microsoft.com/office/drawing/2014/main" id="{4E2B3D88-4E79-410C-95DE-4789B2FFE1A8}"/>
            </a:ext>
          </a:extLst>
        </xdr:cNvPr>
        <xdr:cNvSpPr>
          <a:spLocks noChangeAspect="1" noChangeArrowheads="1"/>
        </xdr:cNvSpPr>
      </xdr:nvSpPr>
      <xdr:spPr bwMode="auto">
        <a:xfrm>
          <a:off x="0" y="15887700"/>
          <a:ext cx="95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70</xdr:row>
      <xdr:rowOff>0</xdr:rowOff>
    </xdr:from>
    <xdr:ext cx="9525" cy="266700"/>
    <xdr:sp macro="" textlink="">
      <xdr:nvSpPr>
        <xdr:cNvPr id="10" name="AutoShape 292" descr="mail?cmd=cookie">
          <a:extLst>
            <a:ext uri="{FF2B5EF4-FFF2-40B4-BE49-F238E27FC236}">
              <a16:creationId xmlns:a16="http://schemas.microsoft.com/office/drawing/2014/main" id="{F6E535BD-16E7-42EA-A083-23BB80755DFB}"/>
            </a:ext>
          </a:extLst>
        </xdr:cNvPr>
        <xdr:cNvSpPr>
          <a:spLocks noChangeAspect="1" noChangeArrowheads="1"/>
        </xdr:cNvSpPr>
      </xdr:nvSpPr>
      <xdr:spPr bwMode="auto">
        <a:xfrm>
          <a:off x="0" y="15887700"/>
          <a:ext cx="95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70</xdr:row>
      <xdr:rowOff>0</xdr:rowOff>
    </xdr:from>
    <xdr:ext cx="9525" cy="104775"/>
    <xdr:sp macro="" textlink="">
      <xdr:nvSpPr>
        <xdr:cNvPr id="11" name="AutoShape 292" descr="mail?cmd=cookie">
          <a:extLst>
            <a:ext uri="{FF2B5EF4-FFF2-40B4-BE49-F238E27FC236}">
              <a16:creationId xmlns:a16="http://schemas.microsoft.com/office/drawing/2014/main" id="{6649FD6C-8414-4633-95A5-839D766885ED}"/>
            </a:ext>
          </a:extLst>
        </xdr:cNvPr>
        <xdr:cNvSpPr>
          <a:spLocks noChangeAspect="1" noChangeArrowheads="1"/>
        </xdr:cNvSpPr>
      </xdr:nvSpPr>
      <xdr:spPr bwMode="auto">
        <a:xfrm>
          <a:off x="0" y="15887700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70</xdr:row>
      <xdr:rowOff>0</xdr:rowOff>
    </xdr:from>
    <xdr:ext cx="9525" cy="104775"/>
    <xdr:sp macro="" textlink="">
      <xdr:nvSpPr>
        <xdr:cNvPr id="12" name="AutoShape 292" descr="mail?cmd=cookie">
          <a:extLst>
            <a:ext uri="{FF2B5EF4-FFF2-40B4-BE49-F238E27FC236}">
              <a16:creationId xmlns:a16="http://schemas.microsoft.com/office/drawing/2014/main" id="{77CC4742-DEDA-43D5-820C-2C9645849DCA}"/>
            </a:ext>
          </a:extLst>
        </xdr:cNvPr>
        <xdr:cNvSpPr>
          <a:spLocks noChangeAspect="1" noChangeArrowheads="1"/>
        </xdr:cNvSpPr>
      </xdr:nvSpPr>
      <xdr:spPr bwMode="auto">
        <a:xfrm>
          <a:off x="0" y="15887700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70</xdr:row>
      <xdr:rowOff>0</xdr:rowOff>
    </xdr:from>
    <xdr:ext cx="9525" cy="104775"/>
    <xdr:sp macro="" textlink="">
      <xdr:nvSpPr>
        <xdr:cNvPr id="13" name="AutoShape 292" descr="mail?cmd=cookie">
          <a:extLst>
            <a:ext uri="{FF2B5EF4-FFF2-40B4-BE49-F238E27FC236}">
              <a16:creationId xmlns:a16="http://schemas.microsoft.com/office/drawing/2014/main" id="{BA829EE1-184B-478C-894F-D764B61D38BD}"/>
            </a:ext>
          </a:extLst>
        </xdr:cNvPr>
        <xdr:cNvSpPr>
          <a:spLocks noChangeAspect="1" noChangeArrowheads="1"/>
        </xdr:cNvSpPr>
      </xdr:nvSpPr>
      <xdr:spPr bwMode="auto">
        <a:xfrm>
          <a:off x="0" y="15887700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70</xdr:row>
      <xdr:rowOff>0</xdr:rowOff>
    </xdr:from>
    <xdr:ext cx="9525" cy="266700"/>
    <xdr:sp macro="" textlink="">
      <xdr:nvSpPr>
        <xdr:cNvPr id="14" name="AutoShape 292" descr="mail?cmd=cookie">
          <a:extLst>
            <a:ext uri="{FF2B5EF4-FFF2-40B4-BE49-F238E27FC236}">
              <a16:creationId xmlns:a16="http://schemas.microsoft.com/office/drawing/2014/main" id="{86040B64-0EF1-44C5-8A79-559CA3A499A4}"/>
            </a:ext>
          </a:extLst>
        </xdr:cNvPr>
        <xdr:cNvSpPr>
          <a:spLocks noChangeAspect="1" noChangeArrowheads="1"/>
        </xdr:cNvSpPr>
      </xdr:nvSpPr>
      <xdr:spPr bwMode="auto">
        <a:xfrm>
          <a:off x="0" y="15887700"/>
          <a:ext cx="95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70</xdr:row>
      <xdr:rowOff>0</xdr:rowOff>
    </xdr:from>
    <xdr:ext cx="9525" cy="266700"/>
    <xdr:sp macro="" textlink="">
      <xdr:nvSpPr>
        <xdr:cNvPr id="15" name="AutoShape 292" descr="mail?cmd=cookie">
          <a:extLst>
            <a:ext uri="{FF2B5EF4-FFF2-40B4-BE49-F238E27FC236}">
              <a16:creationId xmlns:a16="http://schemas.microsoft.com/office/drawing/2014/main" id="{498320A5-5287-4CF0-BD4F-C642D2D58805}"/>
            </a:ext>
          </a:extLst>
        </xdr:cNvPr>
        <xdr:cNvSpPr>
          <a:spLocks noChangeAspect="1" noChangeArrowheads="1"/>
        </xdr:cNvSpPr>
      </xdr:nvSpPr>
      <xdr:spPr bwMode="auto">
        <a:xfrm>
          <a:off x="0" y="15887700"/>
          <a:ext cx="95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83</xdr:row>
      <xdr:rowOff>0</xdr:rowOff>
    </xdr:from>
    <xdr:ext cx="9525" cy="971550"/>
    <xdr:sp macro="" textlink="">
      <xdr:nvSpPr>
        <xdr:cNvPr id="16" name="AutoShape 292" descr="mail?cmd=cookie">
          <a:extLst>
            <a:ext uri="{FF2B5EF4-FFF2-40B4-BE49-F238E27FC236}">
              <a16:creationId xmlns:a16="http://schemas.microsoft.com/office/drawing/2014/main" id="{A0E87BC9-FE9D-49FE-B235-D670C751AA28}"/>
            </a:ext>
          </a:extLst>
        </xdr:cNvPr>
        <xdr:cNvSpPr>
          <a:spLocks noChangeAspect="1" noChangeArrowheads="1"/>
        </xdr:cNvSpPr>
      </xdr:nvSpPr>
      <xdr:spPr bwMode="auto">
        <a:xfrm>
          <a:off x="0" y="192786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83</xdr:row>
      <xdr:rowOff>0</xdr:rowOff>
    </xdr:from>
    <xdr:ext cx="9525" cy="971550"/>
    <xdr:sp macro="" textlink="">
      <xdr:nvSpPr>
        <xdr:cNvPr id="17" name="AutoShape 292" descr="mail?cmd=cookie">
          <a:extLst>
            <a:ext uri="{FF2B5EF4-FFF2-40B4-BE49-F238E27FC236}">
              <a16:creationId xmlns:a16="http://schemas.microsoft.com/office/drawing/2014/main" id="{E347D4BF-57CA-424A-A7DE-EDA7BAE5D87E}"/>
            </a:ext>
          </a:extLst>
        </xdr:cNvPr>
        <xdr:cNvSpPr>
          <a:spLocks noChangeAspect="1" noChangeArrowheads="1"/>
        </xdr:cNvSpPr>
      </xdr:nvSpPr>
      <xdr:spPr bwMode="auto">
        <a:xfrm>
          <a:off x="0" y="192786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83</xdr:row>
      <xdr:rowOff>0</xdr:rowOff>
    </xdr:from>
    <xdr:ext cx="9525" cy="971550"/>
    <xdr:sp macro="" textlink="">
      <xdr:nvSpPr>
        <xdr:cNvPr id="18" name="AutoShape 292" descr="mail?cmd=cookie">
          <a:extLst>
            <a:ext uri="{FF2B5EF4-FFF2-40B4-BE49-F238E27FC236}">
              <a16:creationId xmlns:a16="http://schemas.microsoft.com/office/drawing/2014/main" id="{F83DEF11-C679-4ED3-8E65-C4D72BDAC54E}"/>
            </a:ext>
          </a:extLst>
        </xdr:cNvPr>
        <xdr:cNvSpPr>
          <a:spLocks noChangeAspect="1" noChangeArrowheads="1"/>
        </xdr:cNvSpPr>
      </xdr:nvSpPr>
      <xdr:spPr bwMode="auto">
        <a:xfrm>
          <a:off x="0" y="192786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83</xdr:row>
      <xdr:rowOff>0</xdr:rowOff>
    </xdr:from>
    <xdr:ext cx="9525" cy="971550"/>
    <xdr:sp macro="" textlink="">
      <xdr:nvSpPr>
        <xdr:cNvPr id="19" name="AutoShape 292" descr="mail?cmd=cookie">
          <a:extLst>
            <a:ext uri="{FF2B5EF4-FFF2-40B4-BE49-F238E27FC236}">
              <a16:creationId xmlns:a16="http://schemas.microsoft.com/office/drawing/2014/main" id="{3A1E4CB9-3870-4E87-8219-DF8A126ACB80}"/>
            </a:ext>
          </a:extLst>
        </xdr:cNvPr>
        <xdr:cNvSpPr>
          <a:spLocks noChangeAspect="1" noChangeArrowheads="1"/>
        </xdr:cNvSpPr>
      </xdr:nvSpPr>
      <xdr:spPr bwMode="auto">
        <a:xfrm>
          <a:off x="0" y="192786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83</xdr:row>
      <xdr:rowOff>0</xdr:rowOff>
    </xdr:from>
    <xdr:ext cx="9525" cy="971550"/>
    <xdr:sp macro="" textlink="">
      <xdr:nvSpPr>
        <xdr:cNvPr id="20" name="AutoShape 292" descr="mail?cmd=cookie">
          <a:extLst>
            <a:ext uri="{FF2B5EF4-FFF2-40B4-BE49-F238E27FC236}">
              <a16:creationId xmlns:a16="http://schemas.microsoft.com/office/drawing/2014/main" id="{3152E336-444A-43CB-B970-86E4A1AA9947}"/>
            </a:ext>
          </a:extLst>
        </xdr:cNvPr>
        <xdr:cNvSpPr>
          <a:spLocks noChangeAspect="1" noChangeArrowheads="1"/>
        </xdr:cNvSpPr>
      </xdr:nvSpPr>
      <xdr:spPr bwMode="auto">
        <a:xfrm>
          <a:off x="0" y="192786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83</xdr:row>
      <xdr:rowOff>0</xdr:rowOff>
    </xdr:from>
    <xdr:ext cx="9525" cy="971550"/>
    <xdr:sp macro="" textlink="">
      <xdr:nvSpPr>
        <xdr:cNvPr id="21" name="AutoShape 292" descr="mail?cmd=cookie">
          <a:extLst>
            <a:ext uri="{FF2B5EF4-FFF2-40B4-BE49-F238E27FC236}">
              <a16:creationId xmlns:a16="http://schemas.microsoft.com/office/drawing/2014/main" id="{043F951E-2543-49B9-B168-EAA5E2E0338F}"/>
            </a:ext>
          </a:extLst>
        </xdr:cNvPr>
        <xdr:cNvSpPr>
          <a:spLocks noChangeAspect="1" noChangeArrowheads="1"/>
        </xdr:cNvSpPr>
      </xdr:nvSpPr>
      <xdr:spPr bwMode="auto">
        <a:xfrm>
          <a:off x="0" y="192786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59531</xdr:rowOff>
    </xdr:from>
    <xdr:ext cx="9525" cy="971550"/>
    <xdr:sp macro="" textlink="">
      <xdr:nvSpPr>
        <xdr:cNvPr id="22" name="AutoShape 292" descr="mail?cmd=cookie">
          <a:extLst>
            <a:ext uri="{FF2B5EF4-FFF2-40B4-BE49-F238E27FC236}">
              <a16:creationId xmlns:a16="http://schemas.microsoft.com/office/drawing/2014/main" id="{6BF607C8-1B54-45C3-ABA9-3DFB76B234D3}"/>
            </a:ext>
          </a:extLst>
        </xdr:cNvPr>
        <xdr:cNvSpPr>
          <a:spLocks noChangeAspect="1" noChangeArrowheads="1"/>
        </xdr:cNvSpPr>
      </xdr:nvSpPr>
      <xdr:spPr bwMode="auto">
        <a:xfrm>
          <a:off x="11906" y="19747706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0</xdr:rowOff>
    </xdr:from>
    <xdr:ext cx="9525" cy="733425"/>
    <xdr:sp macro="" textlink="">
      <xdr:nvSpPr>
        <xdr:cNvPr id="23" name="AutoShape 292" descr="mail?cmd=cookie">
          <a:extLst>
            <a:ext uri="{FF2B5EF4-FFF2-40B4-BE49-F238E27FC236}">
              <a16:creationId xmlns:a16="http://schemas.microsoft.com/office/drawing/2014/main" id="{C430AC5F-E0CB-4BDF-A72A-A4965069DC4E}"/>
            </a:ext>
          </a:extLst>
        </xdr:cNvPr>
        <xdr:cNvSpPr>
          <a:spLocks noChangeAspect="1" noChangeArrowheads="1"/>
        </xdr:cNvSpPr>
      </xdr:nvSpPr>
      <xdr:spPr bwMode="auto">
        <a:xfrm>
          <a:off x="0" y="196881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0</xdr:rowOff>
    </xdr:from>
    <xdr:ext cx="9525" cy="733425"/>
    <xdr:sp macro="" textlink="">
      <xdr:nvSpPr>
        <xdr:cNvPr id="24" name="AutoShape 292" descr="mail?cmd=cookie">
          <a:extLst>
            <a:ext uri="{FF2B5EF4-FFF2-40B4-BE49-F238E27FC236}">
              <a16:creationId xmlns:a16="http://schemas.microsoft.com/office/drawing/2014/main" id="{CE01DCEA-1A2C-440F-A0F2-9773392233EF}"/>
            </a:ext>
          </a:extLst>
        </xdr:cNvPr>
        <xdr:cNvSpPr>
          <a:spLocks noChangeAspect="1" noChangeArrowheads="1"/>
        </xdr:cNvSpPr>
      </xdr:nvSpPr>
      <xdr:spPr bwMode="auto">
        <a:xfrm>
          <a:off x="0" y="196881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0</xdr:rowOff>
    </xdr:from>
    <xdr:ext cx="9525" cy="733425"/>
    <xdr:sp macro="" textlink="">
      <xdr:nvSpPr>
        <xdr:cNvPr id="25" name="AutoShape 292" descr="mail?cmd=cookie">
          <a:extLst>
            <a:ext uri="{FF2B5EF4-FFF2-40B4-BE49-F238E27FC236}">
              <a16:creationId xmlns:a16="http://schemas.microsoft.com/office/drawing/2014/main" id="{81B47DEF-0314-4C93-AAB9-76C070F16EE6}"/>
            </a:ext>
          </a:extLst>
        </xdr:cNvPr>
        <xdr:cNvSpPr>
          <a:spLocks noChangeAspect="1" noChangeArrowheads="1"/>
        </xdr:cNvSpPr>
      </xdr:nvSpPr>
      <xdr:spPr bwMode="auto">
        <a:xfrm>
          <a:off x="0" y="196881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0</xdr:rowOff>
    </xdr:from>
    <xdr:ext cx="9525" cy="733425"/>
    <xdr:sp macro="" textlink="">
      <xdr:nvSpPr>
        <xdr:cNvPr id="26" name="AutoShape 292" descr="mail?cmd=cookie">
          <a:extLst>
            <a:ext uri="{FF2B5EF4-FFF2-40B4-BE49-F238E27FC236}">
              <a16:creationId xmlns:a16="http://schemas.microsoft.com/office/drawing/2014/main" id="{45C14921-A030-478B-A0F5-F0AF14B75311}"/>
            </a:ext>
          </a:extLst>
        </xdr:cNvPr>
        <xdr:cNvSpPr>
          <a:spLocks noChangeAspect="1" noChangeArrowheads="1"/>
        </xdr:cNvSpPr>
      </xdr:nvSpPr>
      <xdr:spPr bwMode="auto">
        <a:xfrm>
          <a:off x="0" y="196881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0</xdr:rowOff>
    </xdr:from>
    <xdr:ext cx="9525" cy="971550"/>
    <xdr:sp macro="" textlink="">
      <xdr:nvSpPr>
        <xdr:cNvPr id="27" name="AutoShape 292" descr="mail?cmd=cookie">
          <a:extLst>
            <a:ext uri="{FF2B5EF4-FFF2-40B4-BE49-F238E27FC236}">
              <a16:creationId xmlns:a16="http://schemas.microsoft.com/office/drawing/2014/main" id="{A06CA975-D2C0-4B00-8050-A59811058873}"/>
            </a:ext>
          </a:extLst>
        </xdr:cNvPr>
        <xdr:cNvSpPr>
          <a:spLocks noChangeAspect="1" noChangeArrowheads="1"/>
        </xdr:cNvSpPr>
      </xdr:nvSpPr>
      <xdr:spPr bwMode="auto">
        <a:xfrm>
          <a:off x="0" y="19688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0</xdr:rowOff>
    </xdr:from>
    <xdr:ext cx="9525" cy="971550"/>
    <xdr:sp macro="" textlink="">
      <xdr:nvSpPr>
        <xdr:cNvPr id="28" name="AutoShape 292" descr="mail?cmd=cookie">
          <a:extLst>
            <a:ext uri="{FF2B5EF4-FFF2-40B4-BE49-F238E27FC236}">
              <a16:creationId xmlns:a16="http://schemas.microsoft.com/office/drawing/2014/main" id="{3CB5F458-6AB7-4837-B577-11356AF679F0}"/>
            </a:ext>
          </a:extLst>
        </xdr:cNvPr>
        <xdr:cNvSpPr>
          <a:spLocks noChangeAspect="1" noChangeArrowheads="1"/>
        </xdr:cNvSpPr>
      </xdr:nvSpPr>
      <xdr:spPr bwMode="auto">
        <a:xfrm>
          <a:off x="0" y="19688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0</xdr:rowOff>
    </xdr:from>
    <xdr:ext cx="9525" cy="971550"/>
    <xdr:sp macro="" textlink="">
      <xdr:nvSpPr>
        <xdr:cNvPr id="29" name="AutoShape 292" descr="mail?cmd=cookie">
          <a:extLst>
            <a:ext uri="{FF2B5EF4-FFF2-40B4-BE49-F238E27FC236}">
              <a16:creationId xmlns:a16="http://schemas.microsoft.com/office/drawing/2014/main" id="{5E6BC043-A129-4E13-B727-A1C6C3D849D3}"/>
            </a:ext>
          </a:extLst>
        </xdr:cNvPr>
        <xdr:cNvSpPr>
          <a:spLocks noChangeAspect="1" noChangeArrowheads="1"/>
        </xdr:cNvSpPr>
      </xdr:nvSpPr>
      <xdr:spPr bwMode="auto">
        <a:xfrm>
          <a:off x="0" y="19688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0</xdr:rowOff>
    </xdr:from>
    <xdr:ext cx="9525" cy="971550"/>
    <xdr:sp macro="" textlink="">
      <xdr:nvSpPr>
        <xdr:cNvPr id="30" name="AutoShape 292" descr="mail?cmd=cookie">
          <a:extLst>
            <a:ext uri="{FF2B5EF4-FFF2-40B4-BE49-F238E27FC236}">
              <a16:creationId xmlns:a16="http://schemas.microsoft.com/office/drawing/2014/main" id="{7547D699-6A77-4B92-864B-6C383281A05B}"/>
            </a:ext>
          </a:extLst>
        </xdr:cNvPr>
        <xdr:cNvSpPr>
          <a:spLocks noChangeAspect="1" noChangeArrowheads="1"/>
        </xdr:cNvSpPr>
      </xdr:nvSpPr>
      <xdr:spPr bwMode="auto">
        <a:xfrm>
          <a:off x="0" y="19688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0</xdr:rowOff>
    </xdr:from>
    <xdr:ext cx="9525" cy="733425"/>
    <xdr:sp macro="" textlink="">
      <xdr:nvSpPr>
        <xdr:cNvPr id="31" name="AutoShape 292" descr="mail?cmd=cookie">
          <a:extLst>
            <a:ext uri="{FF2B5EF4-FFF2-40B4-BE49-F238E27FC236}">
              <a16:creationId xmlns:a16="http://schemas.microsoft.com/office/drawing/2014/main" id="{446CDA77-9FCA-4B4E-863B-E2AA4A933A0D}"/>
            </a:ext>
          </a:extLst>
        </xdr:cNvPr>
        <xdr:cNvSpPr>
          <a:spLocks noChangeAspect="1" noChangeArrowheads="1"/>
        </xdr:cNvSpPr>
      </xdr:nvSpPr>
      <xdr:spPr bwMode="auto">
        <a:xfrm>
          <a:off x="0" y="196881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0</xdr:rowOff>
    </xdr:from>
    <xdr:ext cx="9525" cy="733425"/>
    <xdr:sp macro="" textlink="">
      <xdr:nvSpPr>
        <xdr:cNvPr id="32" name="AutoShape 292" descr="mail?cmd=cookie">
          <a:extLst>
            <a:ext uri="{FF2B5EF4-FFF2-40B4-BE49-F238E27FC236}">
              <a16:creationId xmlns:a16="http://schemas.microsoft.com/office/drawing/2014/main" id="{3B97AECB-617C-4593-8DEE-5EA586FD9AEF}"/>
            </a:ext>
          </a:extLst>
        </xdr:cNvPr>
        <xdr:cNvSpPr>
          <a:spLocks noChangeAspect="1" noChangeArrowheads="1"/>
        </xdr:cNvSpPr>
      </xdr:nvSpPr>
      <xdr:spPr bwMode="auto">
        <a:xfrm>
          <a:off x="0" y="196881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0</xdr:rowOff>
    </xdr:from>
    <xdr:ext cx="9525" cy="733425"/>
    <xdr:sp macro="" textlink="">
      <xdr:nvSpPr>
        <xdr:cNvPr id="33" name="AutoShape 292" descr="mail?cmd=cookie">
          <a:extLst>
            <a:ext uri="{FF2B5EF4-FFF2-40B4-BE49-F238E27FC236}">
              <a16:creationId xmlns:a16="http://schemas.microsoft.com/office/drawing/2014/main" id="{898828F7-6518-4582-A5DE-079593DEE4C2}"/>
            </a:ext>
          </a:extLst>
        </xdr:cNvPr>
        <xdr:cNvSpPr>
          <a:spLocks noChangeAspect="1" noChangeArrowheads="1"/>
        </xdr:cNvSpPr>
      </xdr:nvSpPr>
      <xdr:spPr bwMode="auto">
        <a:xfrm>
          <a:off x="0" y="196881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0</xdr:rowOff>
    </xdr:from>
    <xdr:ext cx="9525" cy="733425"/>
    <xdr:sp macro="" textlink="">
      <xdr:nvSpPr>
        <xdr:cNvPr id="34" name="AutoShape 292" descr="mail?cmd=cookie">
          <a:extLst>
            <a:ext uri="{FF2B5EF4-FFF2-40B4-BE49-F238E27FC236}">
              <a16:creationId xmlns:a16="http://schemas.microsoft.com/office/drawing/2014/main" id="{9EFC5D17-88BC-4C51-8B4B-91DC5237992B}"/>
            </a:ext>
          </a:extLst>
        </xdr:cNvPr>
        <xdr:cNvSpPr>
          <a:spLocks noChangeAspect="1" noChangeArrowheads="1"/>
        </xdr:cNvSpPr>
      </xdr:nvSpPr>
      <xdr:spPr bwMode="auto">
        <a:xfrm>
          <a:off x="0" y="196881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0</xdr:rowOff>
    </xdr:from>
    <xdr:ext cx="9525" cy="971550"/>
    <xdr:sp macro="" textlink="">
      <xdr:nvSpPr>
        <xdr:cNvPr id="35" name="AutoShape 292" descr="mail?cmd=cookie">
          <a:extLst>
            <a:ext uri="{FF2B5EF4-FFF2-40B4-BE49-F238E27FC236}">
              <a16:creationId xmlns:a16="http://schemas.microsoft.com/office/drawing/2014/main" id="{E16AA2D0-3AC5-4ABC-A649-BCE956458BF6}"/>
            </a:ext>
          </a:extLst>
        </xdr:cNvPr>
        <xdr:cNvSpPr>
          <a:spLocks noChangeAspect="1" noChangeArrowheads="1"/>
        </xdr:cNvSpPr>
      </xdr:nvSpPr>
      <xdr:spPr bwMode="auto">
        <a:xfrm>
          <a:off x="0" y="19688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0</xdr:rowOff>
    </xdr:from>
    <xdr:ext cx="9525" cy="971550"/>
    <xdr:sp macro="" textlink="">
      <xdr:nvSpPr>
        <xdr:cNvPr id="36" name="AutoShape 292" descr="mail?cmd=cookie">
          <a:extLst>
            <a:ext uri="{FF2B5EF4-FFF2-40B4-BE49-F238E27FC236}">
              <a16:creationId xmlns:a16="http://schemas.microsoft.com/office/drawing/2014/main" id="{3A54DE12-848A-4C0B-9F29-4EFF86A4B96E}"/>
            </a:ext>
          </a:extLst>
        </xdr:cNvPr>
        <xdr:cNvSpPr>
          <a:spLocks noChangeAspect="1" noChangeArrowheads="1"/>
        </xdr:cNvSpPr>
      </xdr:nvSpPr>
      <xdr:spPr bwMode="auto">
        <a:xfrm>
          <a:off x="0" y="19688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0</xdr:rowOff>
    </xdr:from>
    <xdr:ext cx="9525" cy="733425"/>
    <xdr:sp macro="" textlink="">
      <xdr:nvSpPr>
        <xdr:cNvPr id="37" name="AutoShape 292" descr="mail?cmd=cookie">
          <a:extLst>
            <a:ext uri="{FF2B5EF4-FFF2-40B4-BE49-F238E27FC236}">
              <a16:creationId xmlns:a16="http://schemas.microsoft.com/office/drawing/2014/main" id="{74C5E5F7-A5C9-4CBF-849F-7CBF6B94A0C5}"/>
            </a:ext>
          </a:extLst>
        </xdr:cNvPr>
        <xdr:cNvSpPr>
          <a:spLocks noChangeAspect="1" noChangeArrowheads="1"/>
        </xdr:cNvSpPr>
      </xdr:nvSpPr>
      <xdr:spPr bwMode="auto">
        <a:xfrm>
          <a:off x="0" y="196881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0</xdr:rowOff>
    </xdr:from>
    <xdr:ext cx="9525" cy="733425"/>
    <xdr:sp macro="" textlink="">
      <xdr:nvSpPr>
        <xdr:cNvPr id="38" name="AutoShape 292" descr="mail?cmd=cookie">
          <a:extLst>
            <a:ext uri="{FF2B5EF4-FFF2-40B4-BE49-F238E27FC236}">
              <a16:creationId xmlns:a16="http://schemas.microsoft.com/office/drawing/2014/main" id="{1428AA25-3482-473C-94E3-1F4D0A6C194D}"/>
            </a:ext>
          </a:extLst>
        </xdr:cNvPr>
        <xdr:cNvSpPr>
          <a:spLocks noChangeAspect="1" noChangeArrowheads="1"/>
        </xdr:cNvSpPr>
      </xdr:nvSpPr>
      <xdr:spPr bwMode="auto">
        <a:xfrm>
          <a:off x="0" y="196881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0</xdr:rowOff>
    </xdr:from>
    <xdr:ext cx="9525" cy="733425"/>
    <xdr:sp macro="" textlink="">
      <xdr:nvSpPr>
        <xdr:cNvPr id="39" name="AutoShape 292" descr="mail?cmd=cookie">
          <a:extLst>
            <a:ext uri="{FF2B5EF4-FFF2-40B4-BE49-F238E27FC236}">
              <a16:creationId xmlns:a16="http://schemas.microsoft.com/office/drawing/2014/main" id="{FA24F1C2-64AE-42F2-8CE8-8F4C51273615}"/>
            </a:ext>
          </a:extLst>
        </xdr:cNvPr>
        <xdr:cNvSpPr>
          <a:spLocks noChangeAspect="1" noChangeArrowheads="1"/>
        </xdr:cNvSpPr>
      </xdr:nvSpPr>
      <xdr:spPr bwMode="auto">
        <a:xfrm>
          <a:off x="0" y="196881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0</xdr:rowOff>
    </xdr:from>
    <xdr:ext cx="9525" cy="733425"/>
    <xdr:sp macro="" textlink="">
      <xdr:nvSpPr>
        <xdr:cNvPr id="40" name="AutoShape 292" descr="mail?cmd=cookie">
          <a:extLst>
            <a:ext uri="{FF2B5EF4-FFF2-40B4-BE49-F238E27FC236}">
              <a16:creationId xmlns:a16="http://schemas.microsoft.com/office/drawing/2014/main" id="{0091BFF0-1B9A-4275-B171-4C2B6BEF6C9B}"/>
            </a:ext>
          </a:extLst>
        </xdr:cNvPr>
        <xdr:cNvSpPr>
          <a:spLocks noChangeAspect="1" noChangeArrowheads="1"/>
        </xdr:cNvSpPr>
      </xdr:nvSpPr>
      <xdr:spPr bwMode="auto">
        <a:xfrm>
          <a:off x="0" y="196881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0</xdr:rowOff>
    </xdr:from>
    <xdr:ext cx="9525" cy="971550"/>
    <xdr:sp macro="" textlink="">
      <xdr:nvSpPr>
        <xdr:cNvPr id="41" name="AutoShape 292" descr="mail?cmd=cookie">
          <a:extLst>
            <a:ext uri="{FF2B5EF4-FFF2-40B4-BE49-F238E27FC236}">
              <a16:creationId xmlns:a16="http://schemas.microsoft.com/office/drawing/2014/main" id="{C8336C99-307E-4AE6-8944-1560E69B5195}"/>
            </a:ext>
          </a:extLst>
        </xdr:cNvPr>
        <xdr:cNvSpPr>
          <a:spLocks noChangeAspect="1" noChangeArrowheads="1"/>
        </xdr:cNvSpPr>
      </xdr:nvSpPr>
      <xdr:spPr bwMode="auto">
        <a:xfrm>
          <a:off x="0" y="19688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0</xdr:rowOff>
    </xdr:from>
    <xdr:ext cx="9525" cy="971550"/>
    <xdr:sp macro="" textlink="">
      <xdr:nvSpPr>
        <xdr:cNvPr id="42" name="AutoShape 292" descr="mail?cmd=cookie">
          <a:extLst>
            <a:ext uri="{FF2B5EF4-FFF2-40B4-BE49-F238E27FC236}">
              <a16:creationId xmlns:a16="http://schemas.microsoft.com/office/drawing/2014/main" id="{FF5BC269-9A45-4B5A-A210-062C684D320B}"/>
            </a:ext>
          </a:extLst>
        </xdr:cNvPr>
        <xdr:cNvSpPr>
          <a:spLocks noChangeAspect="1" noChangeArrowheads="1"/>
        </xdr:cNvSpPr>
      </xdr:nvSpPr>
      <xdr:spPr bwMode="auto">
        <a:xfrm>
          <a:off x="0" y="19688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0</xdr:rowOff>
    </xdr:from>
    <xdr:ext cx="9525" cy="971550"/>
    <xdr:sp macro="" textlink="">
      <xdr:nvSpPr>
        <xdr:cNvPr id="43" name="AutoShape 292" descr="mail?cmd=cookie">
          <a:extLst>
            <a:ext uri="{FF2B5EF4-FFF2-40B4-BE49-F238E27FC236}">
              <a16:creationId xmlns:a16="http://schemas.microsoft.com/office/drawing/2014/main" id="{D6AC35CB-3EB9-49C2-9DDE-7B4B908E7B04}"/>
            </a:ext>
          </a:extLst>
        </xdr:cNvPr>
        <xdr:cNvSpPr>
          <a:spLocks noChangeAspect="1" noChangeArrowheads="1"/>
        </xdr:cNvSpPr>
      </xdr:nvSpPr>
      <xdr:spPr bwMode="auto">
        <a:xfrm>
          <a:off x="0" y="19688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0</xdr:rowOff>
    </xdr:from>
    <xdr:ext cx="9525" cy="971550"/>
    <xdr:sp macro="" textlink="">
      <xdr:nvSpPr>
        <xdr:cNvPr id="44" name="AutoShape 292" descr="mail?cmd=cookie">
          <a:extLst>
            <a:ext uri="{FF2B5EF4-FFF2-40B4-BE49-F238E27FC236}">
              <a16:creationId xmlns:a16="http://schemas.microsoft.com/office/drawing/2014/main" id="{12B6C5B5-9C75-4FC1-B8FE-3A148CEE5B72}"/>
            </a:ext>
          </a:extLst>
        </xdr:cNvPr>
        <xdr:cNvSpPr>
          <a:spLocks noChangeAspect="1" noChangeArrowheads="1"/>
        </xdr:cNvSpPr>
      </xdr:nvSpPr>
      <xdr:spPr bwMode="auto">
        <a:xfrm>
          <a:off x="0" y="19688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0</xdr:rowOff>
    </xdr:from>
    <xdr:ext cx="9525" cy="733425"/>
    <xdr:sp macro="" textlink="">
      <xdr:nvSpPr>
        <xdr:cNvPr id="45" name="AutoShape 292" descr="mail?cmd=cookie">
          <a:extLst>
            <a:ext uri="{FF2B5EF4-FFF2-40B4-BE49-F238E27FC236}">
              <a16:creationId xmlns:a16="http://schemas.microsoft.com/office/drawing/2014/main" id="{80EE8C22-1E78-479F-826A-DE177E831332}"/>
            </a:ext>
          </a:extLst>
        </xdr:cNvPr>
        <xdr:cNvSpPr>
          <a:spLocks noChangeAspect="1" noChangeArrowheads="1"/>
        </xdr:cNvSpPr>
      </xdr:nvSpPr>
      <xdr:spPr bwMode="auto">
        <a:xfrm>
          <a:off x="0" y="196881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0</xdr:rowOff>
    </xdr:from>
    <xdr:ext cx="9525" cy="733425"/>
    <xdr:sp macro="" textlink="">
      <xdr:nvSpPr>
        <xdr:cNvPr id="46" name="AutoShape 292" descr="mail?cmd=cookie">
          <a:extLst>
            <a:ext uri="{FF2B5EF4-FFF2-40B4-BE49-F238E27FC236}">
              <a16:creationId xmlns:a16="http://schemas.microsoft.com/office/drawing/2014/main" id="{4910B749-A1E3-4B98-9E0C-89AA136C65BA}"/>
            </a:ext>
          </a:extLst>
        </xdr:cNvPr>
        <xdr:cNvSpPr>
          <a:spLocks noChangeAspect="1" noChangeArrowheads="1"/>
        </xdr:cNvSpPr>
      </xdr:nvSpPr>
      <xdr:spPr bwMode="auto">
        <a:xfrm>
          <a:off x="0" y="196881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0</xdr:rowOff>
    </xdr:from>
    <xdr:ext cx="9525" cy="733425"/>
    <xdr:sp macro="" textlink="">
      <xdr:nvSpPr>
        <xdr:cNvPr id="47" name="AutoShape 292" descr="mail?cmd=cookie">
          <a:extLst>
            <a:ext uri="{FF2B5EF4-FFF2-40B4-BE49-F238E27FC236}">
              <a16:creationId xmlns:a16="http://schemas.microsoft.com/office/drawing/2014/main" id="{B2872D5A-581E-45A4-A68F-C83E0C78A864}"/>
            </a:ext>
          </a:extLst>
        </xdr:cNvPr>
        <xdr:cNvSpPr>
          <a:spLocks noChangeAspect="1" noChangeArrowheads="1"/>
        </xdr:cNvSpPr>
      </xdr:nvSpPr>
      <xdr:spPr bwMode="auto">
        <a:xfrm>
          <a:off x="0" y="196881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0</xdr:rowOff>
    </xdr:from>
    <xdr:ext cx="9525" cy="733425"/>
    <xdr:sp macro="" textlink="">
      <xdr:nvSpPr>
        <xdr:cNvPr id="48" name="AutoShape 292" descr="mail?cmd=cookie">
          <a:extLst>
            <a:ext uri="{FF2B5EF4-FFF2-40B4-BE49-F238E27FC236}">
              <a16:creationId xmlns:a16="http://schemas.microsoft.com/office/drawing/2014/main" id="{B47A3F1F-F1EC-4D62-B392-5E11FECF3292}"/>
            </a:ext>
          </a:extLst>
        </xdr:cNvPr>
        <xdr:cNvSpPr>
          <a:spLocks noChangeAspect="1" noChangeArrowheads="1"/>
        </xdr:cNvSpPr>
      </xdr:nvSpPr>
      <xdr:spPr bwMode="auto">
        <a:xfrm>
          <a:off x="0" y="196881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0</xdr:rowOff>
    </xdr:from>
    <xdr:ext cx="9525" cy="971550"/>
    <xdr:sp macro="" textlink="">
      <xdr:nvSpPr>
        <xdr:cNvPr id="49" name="AutoShape 292" descr="mail?cmd=cookie">
          <a:extLst>
            <a:ext uri="{FF2B5EF4-FFF2-40B4-BE49-F238E27FC236}">
              <a16:creationId xmlns:a16="http://schemas.microsoft.com/office/drawing/2014/main" id="{C38E5ADF-1FCE-4E2C-AF7A-48D2472137BA}"/>
            </a:ext>
          </a:extLst>
        </xdr:cNvPr>
        <xdr:cNvSpPr>
          <a:spLocks noChangeAspect="1" noChangeArrowheads="1"/>
        </xdr:cNvSpPr>
      </xdr:nvSpPr>
      <xdr:spPr bwMode="auto">
        <a:xfrm>
          <a:off x="0" y="19688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84</xdr:row>
      <xdr:rowOff>0</xdr:rowOff>
    </xdr:from>
    <xdr:ext cx="9525" cy="971550"/>
    <xdr:sp macro="" textlink="">
      <xdr:nvSpPr>
        <xdr:cNvPr id="50" name="AutoShape 292" descr="mail?cmd=cookie">
          <a:extLst>
            <a:ext uri="{FF2B5EF4-FFF2-40B4-BE49-F238E27FC236}">
              <a16:creationId xmlns:a16="http://schemas.microsoft.com/office/drawing/2014/main" id="{BBDA3969-3A8D-43B8-BE61-E19B8103C782}"/>
            </a:ext>
          </a:extLst>
        </xdr:cNvPr>
        <xdr:cNvSpPr>
          <a:spLocks noChangeAspect="1" noChangeArrowheads="1"/>
        </xdr:cNvSpPr>
      </xdr:nvSpPr>
      <xdr:spPr bwMode="auto">
        <a:xfrm>
          <a:off x="0" y="19688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11906</xdr:colOff>
      <xdr:row>84</xdr:row>
      <xdr:rowOff>59531</xdr:rowOff>
    </xdr:from>
    <xdr:ext cx="9525" cy="971550"/>
    <xdr:sp macro="" textlink="">
      <xdr:nvSpPr>
        <xdr:cNvPr id="51" name="AutoShape 292" descr="mail?cmd=cookie">
          <a:extLst>
            <a:ext uri="{FF2B5EF4-FFF2-40B4-BE49-F238E27FC236}">
              <a16:creationId xmlns:a16="http://schemas.microsoft.com/office/drawing/2014/main" id="{85D194DF-9E95-460A-88F9-229D187AB425}"/>
            </a:ext>
          </a:extLst>
        </xdr:cNvPr>
        <xdr:cNvSpPr>
          <a:spLocks noChangeAspect="1" noChangeArrowheads="1"/>
        </xdr:cNvSpPr>
      </xdr:nvSpPr>
      <xdr:spPr bwMode="auto">
        <a:xfrm>
          <a:off x="764381" y="19747706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84</xdr:row>
      <xdr:rowOff>0</xdr:rowOff>
    </xdr:from>
    <xdr:ext cx="9525" cy="971550"/>
    <xdr:sp macro="" textlink="">
      <xdr:nvSpPr>
        <xdr:cNvPr id="52" name="AutoShape 292" descr="mail?cmd=cookie">
          <a:extLst>
            <a:ext uri="{FF2B5EF4-FFF2-40B4-BE49-F238E27FC236}">
              <a16:creationId xmlns:a16="http://schemas.microsoft.com/office/drawing/2014/main" id="{A4B510B8-9A1F-44BD-85C6-36244C731B57}"/>
            </a:ext>
          </a:extLst>
        </xdr:cNvPr>
        <xdr:cNvSpPr>
          <a:spLocks noChangeAspect="1" noChangeArrowheads="1"/>
        </xdr:cNvSpPr>
      </xdr:nvSpPr>
      <xdr:spPr bwMode="auto">
        <a:xfrm>
          <a:off x="752475" y="19688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84</xdr:row>
      <xdr:rowOff>0</xdr:rowOff>
    </xdr:from>
    <xdr:ext cx="9525" cy="971550"/>
    <xdr:sp macro="" textlink="">
      <xdr:nvSpPr>
        <xdr:cNvPr id="53" name="AutoShape 292" descr="mail?cmd=cookie">
          <a:extLst>
            <a:ext uri="{FF2B5EF4-FFF2-40B4-BE49-F238E27FC236}">
              <a16:creationId xmlns:a16="http://schemas.microsoft.com/office/drawing/2014/main" id="{07A305D6-3C31-4DC2-92FC-6B55547ACAAC}"/>
            </a:ext>
          </a:extLst>
        </xdr:cNvPr>
        <xdr:cNvSpPr>
          <a:spLocks noChangeAspect="1" noChangeArrowheads="1"/>
        </xdr:cNvSpPr>
      </xdr:nvSpPr>
      <xdr:spPr bwMode="auto">
        <a:xfrm>
          <a:off x="752475" y="19688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84</xdr:row>
      <xdr:rowOff>0</xdr:rowOff>
    </xdr:from>
    <xdr:ext cx="9525" cy="971550"/>
    <xdr:sp macro="" textlink="">
      <xdr:nvSpPr>
        <xdr:cNvPr id="54" name="AutoShape 292" descr="mail?cmd=cookie">
          <a:extLst>
            <a:ext uri="{FF2B5EF4-FFF2-40B4-BE49-F238E27FC236}">
              <a16:creationId xmlns:a16="http://schemas.microsoft.com/office/drawing/2014/main" id="{D6514D6F-5D94-45AA-BB78-60468C032727}"/>
            </a:ext>
          </a:extLst>
        </xdr:cNvPr>
        <xdr:cNvSpPr>
          <a:spLocks noChangeAspect="1" noChangeArrowheads="1"/>
        </xdr:cNvSpPr>
      </xdr:nvSpPr>
      <xdr:spPr bwMode="auto">
        <a:xfrm>
          <a:off x="752475" y="19688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84</xdr:row>
      <xdr:rowOff>0</xdr:rowOff>
    </xdr:from>
    <xdr:ext cx="9525" cy="971550"/>
    <xdr:sp macro="" textlink="">
      <xdr:nvSpPr>
        <xdr:cNvPr id="55" name="AutoShape 292" descr="mail?cmd=cookie">
          <a:extLst>
            <a:ext uri="{FF2B5EF4-FFF2-40B4-BE49-F238E27FC236}">
              <a16:creationId xmlns:a16="http://schemas.microsoft.com/office/drawing/2014/main" id="{5F52D02C-D3F8-4860-A9DA-7B0824736D36}"/>
            </a:ext>
          </a:extLst>
        </xdr:cNvPr>
        <xdr:cNvSpPr>
          <a:spLocks noChangeAspect="1" noChangeArrowheads="1"/>
        </xdr:cNvSpPr>
      </xdr:nvSpPr>
      <xdr:spPr bwMode="auto">
        <a:xfrm>
          <a:off x="752475" y="19688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84</xdr:row>
      <xdr:rowOff>0</xdr:rowOff>
    </xdr:from>
    <xdr:ext cx="9525" cy="971550"/>
    <xdr:sp macro="" textlink="">
      <xdr:nvSpPr>
        <xdr:cNvPr id="56" name="AutoShape 292" descr="mail?cmd=cookie">
          <a:extLst>
            <a:ext uri="{FF2B5EF4-FFF2-40B4-BE49-F238E27FC236}">
              <a16:creationId xmlns:a16="http://schemas.microsoft.com/office/drawing/2014/main" id="{B0E1967D-A6B0-4DD9-946A-AE70C3D70688}"/>
            </a:ext>
          </a:extLst>
        </xdr:cNvPr>
        <xdr:cNvSpPr>
          <a:spLocks noChangeAspect="1" noChangeArrowheads="1"/>
        </xdr:cNvSpPr>
      </xdr:nvSpPr>
      <xdr:spPr bwMode="auto">
        <a:xfrm>
          <a:off x="752475" y="19688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84</xdr:row>
      <xdr:rowOff>0</xdr:rowOff>
    </xdr:from>
    <xdr:ext cx="9525" cy="971550"/>
    <xdr:sp macro="" textlink="">
      <xdr:nvSpPr>
        <xdr:cNvPr id="57" name="AutoShape 292" descr="mail?cmd=cookie">
          <a:extLst>
            <a:ext uri="{FF2B5EF4-FFF2-40B4-BE49-F238E27FC236}">
              <a16:creationId xmlns:a16="http://schemas.microsoft.com/office/drawing/2014/main" id="{D7D664CE-06EA-4C87-AFC5-F1942B53B7F4}"/>
            </a:ext>
          </a:extLst>
        </xdr:cNvPr>
        <xdr:cNvSpPr>
          <a:spLocks noChangeAspect="1" noChangeArrowheads="1"/>
        </xdr:cNvSpPr>
      </xdr:nvSpPr>
      <xdr:spPr bwMode="auto">
        <a:xfrm>
          <a:off x="752475" y="19688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84</xdr:row>
      <xdr:rowOff>0</xdr:rowOff>
    </xdr:from>
    <xdr:ext cx="9525" cy="971550"/>
    <xdr:sp macro="" textlink="">
      <xdr:nvSpPr>
        <xdr:cNvPr id="58" name="AutoShape 292" descr="mail?cmd=cookie">
          <a:extLst>
            <a:ext uri="{FF2B5EF4-FFF2-40B4-BE49-F238E27FC236}">
              <a16:creationId xmlns:a16="http://schemas.microsoft.com/office/drawing/2014/main" id="{EA71AB65-387C-4442-B92E-D6BF411C5BF4}"/>
            </a:ext>
          </a:extLst>
        </xdr:cNvPr>
        <xdr:cNvSpPr>
          <a:spLocks noChangeAspect="1" noChangeArrowheads="1"/>
        </xdr:cNvSpPr>
      </xdr:nvSpPr>
      <xdr:spPr bwMode="auto">
        <a:xfrm>
          <a:off x="752475" y="19688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84</xdr:row>
      <xdr:rowOff>0</xdr:rowOff>
    </xdr:from>
    <xdr:ext cx="9525" cy="971550"/>
    <xdr:sp macro="" textlink="">
      <xdr:nvSpPr>
        <xdr:cNvPr id="59" name="AutoShape 292" descr="mail?cmd=cookie">
          <a:extLst>
            <a:ext uri="{FF2B5EF4-FFF2-40B4-BE49-F238E27FC236}">
              <a16:creationId xmlns:a16="http://schemas.microsoft.com/office/drawing/2014/main" id="{0ED2DCFB-A9FB-4DD4-A5D7-E664084F5972}"/>
            </a:ext>
          </a:extLst>
        </xdr:cNvPr>
        <xdr:cNvSpPr>
          <a:spLocks noChangeAspect="1" noChangeArrowheads="1"/>
        </xdr:cNvSpPr>
      </xdr:nvSpPr>
      <xdr:spPr bwMode="auto">
        <a:xfrm>
          <a:off x="752475" y="19688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84</xdr:row>
      <xdr:rowOff>0</xdr:rowOff>
    </xdr:from>
    <xdr:ext cx="9525" cy="971550"/>
    <xdr:sp macro="" textlink="">
      <xdr:nvSpPr>
        <xdr:cNvPr id="60" name="AutoShape 292" descr="mail?cmd=cookie">
          <a:extLst>
            <a:ext uri="{FF2B5EF4-FFF2-40B4-BE49-F238E27FC236}">
              <a16:creationId xmlns:a16="http://schemas.microsoft.com/office/drawing/2014/main" id="{E7984168-00C5-4B23-A156-F8ABE283EF36}"/>
            </a:ext>
          </a:extLst>
        </xdr:cNvPr>
        <xdr:cNvSpPr>
          <a:spLocks noChangeAspect="1" noChangeArrowheads="1"/>
        </xdr:cNvSpPr>
      </xdr:nvSpPr>
      <xdr:spPr bwMode="auto">
        <a:xfrm>
          <a:off x="752475" y="19688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84</xdr:row>
      <xdr:rowOff>0</xdr:rowOff>
    </xdr:from>
    <xdr:ext cx="9525" cy="971550"/>
    <xdr:sp macro="" textlink="">
      <xdr:nvSpPr>
        <xdr:cNvPr id="61" name="AutoShape 292" descr="mail?cmd=cookie">
          <a:extLst>
            <a:ext uri="{FF2B5EF4-FFF2-40B4-BE49-F238E27FC236}">
              <a16:creationId xmlns:a16="http://schemas.microsoft.com/office/drawing/2014/main" id="{1F5E495A-0297-4C25-A88A-278E35C6B86F}"/>
            </a:ext>
          </a:extLst>
        </xdr:cNvPr>
        <xdr:cNvSpPr>
          <a:spLocks noChangeAspect="1" noChangeArrowheads="1"/>
        </xdr:cNvSpPr>
      </xdr:nvSpPr>
      <xdr:spPr bwMode="auto">
        <a:xfrm>
          <a:off x="752475" y="19688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84</xdr:row>
      <xdr:rowOff>0</xdr:rowOff>
    </xdr:from>
    <xdr:ext cx="9525" cy="971550"/>
    <xdr:sp macro="" textlink="">
      <xdr:nvSpPr>
        <xdr:cNvPr id="62" name="AutoShape 292" descr="mail?cmd=cookie">
          <a:extLst>
            <a:ext uri="{FF2B5EF4-FFF2-40B4-BE49-F238E27FC236}">
              <a16:creationId xmlns:a16="http://schemas.microsoft.com/office/drawing/2014/main" id="{F21B79D4-BE96-48B4-8175-8474DBBF6A74}"/>
            </a:ext>
          </a:extLst>
        </xdr:cNvPr>
        <xdr:cNvSpPr>
          <a:spLocks noChangeAspect="1" noChangeArrowheads="1"/>
        </xdr:cNvSpPr>
      </xdr:nvSpPr>
      <xdr:spPr bwMode="auto">
        <a:xfrm>
          <a:off x="752475" y="19688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84</xdr:row>
      <xdr:rowOff>0</xdr:rowOff>
    </xdr:from>
    <xdr:ext cx="9525" cy="971550"/>
    <xdr:sp macro="" textlink="">
      <xdr:nvSpPr>
        <xdr:cNvPr id="63" name="AutoShape 292" descr="mail?cmd=cookie">
          <a:extLst>
            <a:ext uri="{FF2B5EF4-FFF2-40B4-BE49-F238E27FC236}">
              <a16:creationId xmlns:a16="http://schemas.microsoft.com/office/drawing/2014/main" id="{E1FDA5BF-44F2-42F0-9871-87DEC8A3DD0D}"/>
            </a:ext>
          </a:extLst>
        </xdr:cNvPr>
        <xdr:cNvSpPr>
          <a:spLocks noChangeAspect="1" noChangeArrowheads="1"/>
        </xdr:cNvSpPr>
      </xdr:nvSpPr>
      <xdr:spPr bwMode="auto">
        <a:xfrm>
          <a:off x="752475" y="19688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64" name="AutoShape 292" descr="mail?cmd=cookie">
          <a:extLst>
            <a:ext uri="{FF2B5EF4-FFF2-40B4-BE49-F238E27FC236}">
              <a16:creationId xmlns:a16="http://schemas.microsoft.com/office/drawing/2014/main" id="{2BD2ED68-DE1D-435D-AB18-5EA538742031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65" name="AutoShape 292" descr="mail?cmd=cookie">
          <a:extLst>
            <a:ext uri="{FF2B5EF4-FFF2-40B4-BE49-F238E27FC236}">
              <a16:creationId xmlns:a16="http://schemas.microsoft.com/office/drawing/2014/main" id="{6EF3A321-4FF0-45C7-984C-C432004DFDC6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66" name="AutoShape 292" descr="mail?cmd=cookie">
          <a:extLst>
            <a:ext uri="{FF2B5EF4-FFF2-40B4-BE49-F238E27FC236}">
              <a16:creationId xmlns:a16="http://schemas.microsoft.com/office/drawing/2014/main" id="{9BFC0726-5966-4671-969D-9AC695F30988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67" name="AutoShape 292" descr="mail?cmd=cookie">
          <a:extLst>
            <a:ext uri="{FF2B5EF4-FFF2-40B4-BE49-F238E27FC236}">
              <a16:creationId xmlns:a16="http://schemas.microsoft.com/office/drawing/2014/main" id="{4BBD856C-3C74-48D9-B21E-7190E3A70DB8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68" name="AutoShape 292" descr="mail?cmd=cookie">
          <a:extLst>
            <a:ext uri="{FF2B5EF4-FFF2-40B4-BE49-F238E27FC236}">
              <a16:creationId xmlns:a16="http://schemas.microsoft.com/office/drawing/2014/main" id="{166B283B-AFD1-430F-B571-9B9EC7CE7EFB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69" name="AutoShape 292" descr="mail?cmd=cookie">
          <a:extLst>
            <a:ext uri="{FF2B5EF4-FFF2-40B4-BE49-F238E27FC236}">
              <a16:creationId xmlns:a16="http://schemas.microsoft.com/office/drawing/2014/main" id="{4263BE8C-31BF-47F4-B3C7-36ADFE7BC809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70" name="AutoShape 292" descr="mail?cmd=cookie">
          <a:extLst>
            <a:ext uri="{FF2B5EF4-FFF2-40B4-BE49-F238E27FC236}">
              <a16:creationId xmlns:a16="http://schemas.microsoft.com/office/drawing/2014/main" id="{67889C93-9B89-4EFC-B7CB-26A63F82FCD8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71" name="AutoShape 292" descr="mail?cmd=cookie">
          <a:extLst>
            <a:ext uri="{FF2B5EF4-FFF2-40B4-BE49-F238E27FC236}">
              <a16:creationId xmlns:a16="http://schemas.microsoft.com/office/drawing/2014/main" id="{5C039856-1A4A-42A3-A58F-9715E6972CBE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72" name="AutoShape 292" descr="mail?cmd=cookie">
          <a:extLst>
            <a:ext uri="{FF2B5EF4-FFF2-40B4-BE49-F238E27FC236}">
              <a16:creationId xmlns:a16="http://schemas.microsoft.com/office/drawing/2014/main" id="{C1537497-75E7-4101-A7F4-832A19CA9C25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73" name="AutoShape 292" descr="mail?cmd=cookie">
          <a:extLst>
            <a:ext uri="{FF2B5EF4-FFF2-40B4-BE49-F238E27FC236}">
              <a16:creationId xmlns:a16="http://schemas.microsoft.com/office/drawing/2014/main" id="{28D9A187-153F-495D-ACD0-236A895D04B1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74" name="AutoShape 292" descr="mail?cmd=cookie">
          <a:extLst>
            <a:ext uri="{FF2B5EF4-FFF2-40B4-BE49-F238E27FC236}">
              <a16:creationId xmlns:a16="http://schemas.microsoft.com/office/drawing/2014/main" id="{560C228B-9BF9-4B43-8A8A-A5451A06026B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75" name="AutoShape 292" descr="mail?cmd=cookie">
          <a:extLst>
            <a:ext uri="{FF2B5EF4-FFF2-40B4-BE49-F238E27FC236}">
              <a16:creationId xmlns:a16="http://schemas.microsoft.com/office/drawing/2014/main" id="{E651BEF6-38E9-42CD-837E-2CD585AAC926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76" name="AutoShape 292" descr="mail?cmd=cookie">
          <a:extLst>
            <a:ext uri="{FF2B5EF4-FFF2-40B4-BE49-F238E27FC236}">
              <a16:creationId xmlns:a16="http://schemas.microsoft.com/office/drawing/2014/main" id="{AA8250CA-D578-4422-B2A0-023BE9F61957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77" name="AutoShape 292" descr="mail?cmd=cookie">
          <a:extLst>
            <a:ext uri="{FF2B5EF4-FFF2-40B4-BE49-F238E27FC236}">
              <a16:creationId xmlns:a16="http://schemas.microsoft.com/office/drawing/2014/main" id="{0E784FCC-EC8C-4161-8B91-080121D13B31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78" name="AutoShape 292" descr="mail?cmd=cookie">
          <a:extLst>
            <a:ext uri="{FF2B5EF4-FFF2-40B4-BE49-F238E27FC236}">
              <a16:creationId xmlns:a16="http://schemas.microsoft.com/office/drawing/2014/main" id="{DFBDDF6A-CE74-4B45-8469-A00C1911D0DF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79" name="AutoShape 292" descr="mail?cmd=cookie">
          <a:extLst>
            <a:ext uri="{FF2B5EF4-FFF2-40B4-BE49-F238E27FC236}">
              <a16:creationId xmlns:a16="http://schemas.microsoft.com/office/drawing/2014/main" id="{995C6721-FD8C-4C6D-9091-05D16020DAB3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80" name="AutoShape 292" descr="mail?cmd=cookie">
          <a:extLst>
            <a:ext uri="{FF2B5EF4-FFF2-40B4-BE49-F238E27FC236}">
              <a16:creationId xmlns:a16="http://schemas.microsoft.com/office/drawing/2014/main" id="{6691EA73-59B2-43B8-978E-129F907F1DB0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81" name="AutoShape 292" descr="mail?cmd=cookie">
          <a:extLst>
            <a:ext uri="{FF2B5EF4-FFF2-40B4-BE49-F238E27FC236}">
              <a16:creationId xmlns:a16="http://schemas.microsoft.com/office/drawing/2014/main" id="{ABBCA38B-E301-4A5A-8327-74F90F69931E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82" name="AutoShape 292" descr="mail?cmd=cookie">
          <a:extLst>
            <a:ext uri="{FF2B5EF4-FFF2-40B4-BE49-F238E27FC236}">
              <a16:creationId xmlns:a16="http://schemas.microsoft.com/office/drawing/2014/main" id="{AD962675-5957-4A4F-8829-5DF1F9738BCF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83" name="AutoShape 292" descr="mail?cmd=cookie">
          <a:extLst>
            <a:ext uri="{FF2B5EF4-FFF2-40B4-BE49-F238E27FC236}">
              <a16:creationId xmlns:a16="http://schemas.microsoft.com/office/drawing/2014/main" id="{E3283703-6493-4DA1-9415-FB6C43750B15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84" name="AutoShape 292" descr="mail?cmd=cookie">
          <a:extLst>
            <a:ext uri="{FF2B5EF4-FFF2-40B4-BE49-F238E27FC236}">
              <a16:creationId xmlns:a16="http://schemas.microsoft.com/office/drawing/2014/main" id="{2807AFAF-3F2B-4BB3-94B3-3849A41C7CB5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85" name="AutoShape 292" descr="mail?cmd=cookie">
          <a:extLst>
            <a:ext uri="{FF2B5EF4-FFF2-40B4-BE49-F238E27FC236}">
              <a16:creationId xmlns:a16="http://schemas.microsoft.com/office/drawing/2014/main" id="{814865C4-DB4A-4236-9A41-56402CA514EB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86" name="AutoShape 292" descr="mail?cmd=cookie">
          <a:extLst>
            <a:ext uri="{FF2B5EF4-FFF2-40B4-BE49-F238E27FC236}">
              <a16:creationId xmlns:a16="http://schemas.microsoft.com/office/drawing/2014/main" id="{CB4B27CD-57B3-4B6D-B14B-F3DC949CB1AD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87" name="AutoShape 292" descr="mail?cmd=cookie">
          <a:extLst>
            <a:ext uri="{FF2B5EF4-FFF2-40B4-BE49-F238E27FC236}">
              <a16:creationId xmlns:a16="http://schemas.microsoft.com/office/drawing/2014/main" id="{EF6601DC-34A8-4BF9-BD62-661AD5C8342F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88" name="AutoShape 292" descr="mail?cmd=cookie">
          <a:extLst>
            <a:ext uri="{FF2B5EF4-FFF2-40B4-BE49-F238E27FC236}">
              <a16:creationId xmlns:a16="http://schemas.microsoft.com/office/drawing/2014/main" id="{00E23203-5B62-40BC-8C8A-0CAE4AA1A3F9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89" name="AutoShape 292" descr="mail?cmd=cookie">
          <a:extLst>
            <a:ext uri="{FF2B5EF4-FFF2-40B4-BE49-F238E27FC236}">
              <a16:creationId xmlns:a16="http://schemas.microsoft.com/office/drawing/2014/main" id="{AD957883-3663-4706-A3A9-98256883D589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90" name="AutoShape 292" descr="mail?cmd=cookie">
          <a:extLst>
            <a:ext uri="{FF2B5EF4-FFF2-40B4-BE49-F238E27FC236}">
              <a16:creationId xmlns:a16="http://schemas.microsoft.com/office/drawing/2014/main" id="{ECFFE9C4-7BDD-4E6E-926B-CCD787591980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91" name="AutoShape 292" descr="mail?cmd=cookie">
          <a:extLst>
            <a:ext uri="{FF2B5EF4-FFF2-40B4-BE49-F238E27FC236}">
              <a16:creationId xmlns:a16="http://schemas.microsoft.com/office/drawing/2014/main" id="{EE4E6B7F-63C9-4752-970B-2A936A6EFFFE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92" name="AutoShape 292" descr="mail?cmd=cookie">
          <a:extLst>
            <a:ext uri="{FF2B5EF4-FFF2-40B4-BE49-F238E27FC236}">
              <a16:creationId xmlns:a16="http://schemas.microsoft.com/office/drawing/2014/main" id="{BFF3BC21-D00F-4EB9-BBD2-3CC84BCCF94C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93" name="AutoShape 292" descr="mail?cmd=cookie">
          <a:extLst>
            <a:ext uri="{FF2B5EF4-FFF2-40B4-BE49-F238E27FC236}">
              <a16:creationId xmlns:a16="http://schemas.microsoft.com/office/drawing/2014/main" id="{6C4F6967-0FFA-4CF8-B6E2-86C7E005366A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94" name="AutoShape 292" descr="mail?cmd=cookie">
          <a:extLst>
            <a:ext uri="{FF2B5EF4-FFF2-40B4-BE49-F238E27FC236}">
              <a16:creationId xmlns:a16="http://schemas.microsoft.com/office/drawing/2014/main" id="{566E7721-5C82-4711-B915-7214294A39A4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95" name="AutoShape 292" descr="mail?cmd=cookie">
          <a:extLst>
            <a:ext uri="{FF2B5EF4-FFF2-40B4-BE49-F238E27FC236}">
              <a16:creationId xmlns:a16="http://schemas.microsoft.com/office/drawing/2014/main" id="{8466DE4C-51C1-471C-8F39-DC02446F0F5C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96" name="AutoShape 292" descr="mail?cmd=cookie">
          <a:extLst>
            <a:ext uri="{FF2B5EF4-FFF2-40B4-BE49-F238E27FC236}">
              <a16:creationId xmlns:a16="http://schemas.microsoft.com/office/drawing/2014/main" id="{84EECB11-0FDE-4C6B-9E03-1C1BBD9E8CD0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97" name="AutoShape 292" descr="mail?cmd=cookie">
          <a:extLst>
            <a:ext uri="{FF2B5EF4-FFF2-40B4-BE49-F238E27FC236}">
              <a16:creationId xmlns:a16="http://schemas.microsoft.com/office/drawing/2014/main" id="{F8CB5910-C3BF-4002-B733-5ED05F56BC26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98" name="AutoShape 292" descr="mail?cmd=cookie">
          <a:extLst>
            <a:ext uri="{FF2B5EF4-FFF2-40B4-BE49-F238E27FC236}">
              <a16:creationId xmlns:a16="http://schemas.microsoft.com/office/drawing/2014/main" id="{9E778BD4-DE63-480F-B200-C6BCDD02908D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99" name="AutoShape 292" descr="mail?cmd=cookie">
          <a:extLst>
            <a:ext uri="{FF2B5EF4-FFF2-40B4-BE49-F238E27FC236}">
              <a16:creationId xmlns:a16="http://schemas.microsoft.com/office/drawing/2014/main" id="{88AF9C8E-7742-4866-B091-0BBBC2478C90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00" name="AutoShape 292" descr="mail?cmd=cookie">
          <a:extLst>
            <a:ext uri="{FF2B5EF4-FFF2-40B4-BE49-F238E27FC236}">
              <a16:creationId xmlns:a16="http://schemas.microsoft.com/office/drawing/2014/main" id="{E72E457D-9BE7-4E91-90BE-3190D86FCEF8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01" name="AutoShape 292" descr="mail?cmd=cookie">
          <a:extLst>
            <a:ext uri="{FF2B5EF4-FFF2-40B4-BE49-F238E27FC236}">
              <a16:creationId xmlns:a16="http://schemas.microsoft.com/office/drawing/2014/main" id="{737682E3-F429-472C-95AB-CFF3D0D03BE0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02" name="AutoShape 292" descr="mail?cmd=cookie">
          <a:extLst>
            <a:ext uri="{FF2B5EF4-FFF2-40B4-BE49-F238E27FC236}">
              <a16:creationId xmlns:a16="http://schemas.microsoft.com/office/drawing/2014/main" id="{09278D71-AAFC-470F-9FDB-5D9D1A4B1EE8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03" name="AutoShape 292" descr="mail?cmd=cookie">
          <a:extLst>
            <a:ext uri="{FF2B5EF4-FFF2-40B4-BE49-F238E27FC236}">
              <a16:creationId xmlns:a16="http://schemas.microsoft.com/office/drawing/2014/main" id="{7E33B8C4-DABD-42C9-A604-7E7A5CA89275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04" name="AutoShape 292" descr="mail?cmd=cookie">
          <a:extLst>
            <a:ext uri="{FF2B5EF4-FFF2-40B4-BE49-F238E27FC236}">
              <a16:creationId xmlns:a16="http://schemas.microsoft.com/office/drawing/2014/main" id="{A701C53D-B9B6-4C95-B211-314EABFF3FD9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05" name="AutoShape 292" descr="mail?cmd=cookie">
          <a:extLst>
            <a:ext uri="{FF2B5EF4-FFF2-40B4-BE49-F238E27FC236}">
              <a16:creationId xmlns:a16="http://schemas.microsoft.com/office/drawing/2014/main" id="{0B7342C7-B9F7-423C-B573-90B92BA546A5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06" name="AutoShape 292" descr="mail?cmd=cookie">
          <a:extLst>
            <a:ext uri="{FF2B5EF4-FFF2-40B4-BE49-F238E27FC236}">
              <a16:creationId xmlns:a16="http://schemas.microsoft.com/office/drawing/2014/main" id="{88BBF976-E048-4421-8487-8037504FB931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07" name="AutoShape 292" descr="mail?cmd=cookie">
          <a:extLst>
            <a:ext uri="{FF2B5EF4-FFF2-40B4-BE49-F238E27FC236}">
              <a16:creationId xmlns:a16="http://schemas.microsoft.com/office/drawing/2014/main" id="{F7402DC6-5028-4CB5-8E4B-8A571C54E52B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08" name="AutoShape 292" descr="mail?cmd=cookie">
          <a:extLst>
            <a:ext uri="{FF2B5EF4-FFF2-40B4-BE49-F238E27FC236}">
              <a16:creationId xmlns:a16="http://schemas.microsoft.com/office/drawing/2014/main" id="{F079F705-E352-4726-B6E0-A4D65128AD6F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09" name="AutoShape 292" descr="mail?cmd=cookie">
          <a:extLst>
            <a:ext uri="{FF2B5EF4-FFF2-40B4-BE49-F238E27FC236}">
              <a16:creationId xmlns:a16="http://schemas.microsoft.com/office/drawing/2014/main" id="{0C5F253B-AB24-4EAE-8EC0-0B655C349810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10" name="AutoShape 292" descr="mail?cmd=cookie">
          <a:extLst>
            <a:ext uri="{FF2B5EF4-FFF2-40B4-BE49-F238E27FC236}">
              <a16:creationId xmlns:a16="http://schemas.microsoft.com/office/drawing/2014/main" id="{6E1CA91A-3C85-474F-96F6-B8F6E4A7AE18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11" name="AutoShape 292" descr="mail?cmd=cookie">
          <a:extLst>
            <a:ext uri="{FF2B5EF4-FFF2-40B4-BE49-F238E27FC236}">
              <a16:creationId xmlns:a16="http://schemas.microsoft.com/office/drawing/2014/main" id="{05F4197C-738B-410C-BAD5-26FC029E3AEC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12" name="AutoShape 292" descr="mail?cmd=cookie">
          <a:extLst>
            <a:ext uri="{FF2B5EF4-FFF2-40B4-BE49-F238E27FC236}">
              <a16:creationId xmlns:a16="http://schemas.microsoft.com/office/drawing/2014/main" id="{DFBE5F63-6141-4BD8-BCA5-0C2D02E981FF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13" name="AutoShape 292" descr="mail?cmd=cookie">
          <a:extLst>
            <a:ext uri="{FF2B5EF4-FFF2-40B4-BE49-F238E27FC236}">
              <a16:creationId xmlns:a16="http://schemas.microsoft.com/office/drawing/2014/main" id="{A65EC4FB-2A3E-4BF3-B476-006B5E78AB1A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14" name="AutoShape 292" descr="mail?cmd=cookie">
          <a:extLst>
            <a:ext uri="{FF2B5EF4-FFF2-40B4-BE49-F238E27FC236}">
              <a16:creationId xmlns:a16="http://schemas.microsoft.com/office/drawing/2014/main" id="{9BEA9DFF-2B88-4623-8313-F12B6FBBAAAD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15" name="AutoShape 292" descr="mail?cmd=cookie">
          <a:extLst>
            <a:ext uri="{FF2B5EF4-FFF2-40B4-BE49-F238E27FC236}">
              <a16:creationId xmlns:a16="http://schemas.microsoft.com/office/drawing/2014/main" id="{898D7463-3AFB-43D8-A0FF-1F032C307C82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16" name="AutoShape 292" descr="mail?cmd=cookie">
          <a:extLst>
            <a:ext uri="{FF2B5EF4-FFF2-40B4-BE49-F238E27FC236}">
              <a16:creationId xmlns:a16="http://schemas.microsoft.com/office/drawing/2014/main" id="{B4CFE321-268E-4AA3-BBBF-E67E8D07CB10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17" name="AutoShape 292" descr="mail?cmd=cookie">
          <a:extLst>
            <a:ext uri="{FF2B5EF4-FFF2-40B4-BE49-F238E27FC236}">
              <a16:creationId xmlns:a16="http://schemas.microsoft.com/office/drawing/2014/main" id="{A518D360-E3EB-49B4-B8E6-D21DB1510D72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18" name="AutoShape 292" descr="mail?cmd=cookie">
          <a:extLst>
            <a:ext uri="{FF2B5EF4-FFF2-40B4-BE49-F238E27FC236}">
              <a16:creationId xmlns:a16="http://schemas.microsoft.com/office/drawing/2014/main" id="{E786DA9E-82E1-4088-83E5-FCFA41E60EA8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19" name="AutoShape 292" descr="mail?cmd=cookie">
          <a:extLst>
            <a:ext uri="{FF2B5EF4-FFF2-40B4-BE49-F238E27FC236}">
              <a16:creationId xmlns:a16="http://schemas.microsoft.com/office/drawing/2014/main" id="{41036A5E-3E8C-4CAE-A308-6BFE7B3B07B6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20" name="AutoShape 292" descr="mail?cmd=cookie">
          <a:extLst>
            <a:ext uri="{FF2B5EF4-FFF2-40B4-BE49-F238E27FC236}">
              <a16:creationId xmlns:a16="http://schemas.microsoft.com/office/drawing/2014/main" id="{73C73B5D-A0F9-411A-88BE-6DAA76936B56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21" name="AutoShape 292" descr="mail?cmd=cookie">
          <a:extLst>
            <a:ext uri="{FF2B5EF4-FFF2-40B4-BE49-F238E27FC236}">
              <a16:creationId xmlns:a16="http://schemas.microsoft.com/office/drawing/2014/main" id="{A3902252-FAA3-47F3-850E-409F9E1DF650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22" name="AutoShape 292" descr="mail?cmd=cookie">
          <a:extLst>
            <a:ext uri="{FF2B5EF4-FFF2-40B4-BE49-F238E27FC236}">
              <a16:creationId xmlns:a16="http://schemas.microsoft.com/office/drawing/2014/main" id="{44FA9EEE-E85F-4256-8361-96BBBD78C826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23" name="AutoShape 292" descr="mail?cmd=cookie">
          <a:extLst>
            <a:ext uri="{FF2B5EF4-FFF2-40B4-BE49-F238E27FC236}">
              <a16:creationId xmlns:a16="http://schemas.microsoft.com/office/drawing/2014/main" id="{38540FAD-9E0C-4AF8-B5E9-85E986F77653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24" name="AutoShape 292" descr="mail?cmd=cookie">
          <a:extLst>
            <a:ext uri="{FF2B5EF4-FFF2-40B4-BE49-F238E27FC236}">
              <a16:creationId xmlns:a16="http://schemas.microsoft.com/office/drawing/2014/main" id="{6BD05B9B-89E8-46FB-BA62-29A00E6D8CB9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25" name="AutoShape 292" descr="mail?cmd=cookie">
          <a:extLst>
            <a:ext uri="{FF2B5EF4-FFF2-40B4-BE49-F238E27FC236}">
              <a16:creationId xmlns:a16="http://schemas.microsoft.com/office/drawing/2014/main" id="{3E9E329E-4D96-4131-8FA8-D2D0A2CBD8A1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26" name="AutoShape 292" descr="mail?cmd=cookie">
          <a:extLst>
            <a:ext uri="{FF2B5EF4-FFF2-40B4-BE49-F238E27FC236}">
              <a16:creationId xmlns:a16="http://schemas.microsoft.com/office/drawing/2014/main" id="{96C63926-3127-4CBE-BC1D-1D19C6ABFDDC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27" name="AutoShape 292" descr="mail?cmd=cookie">
          <a:extLst>
            <a:ext uri="{FF2B5EF4-FFF2-40B4-BE49-F238E27FC236}">
              <a16:creationId xmlns:a16="http://schemas.microsoft.com/office/drawing/2014/main" id="{185315FB-D3D9-4395-9805-1D616478BB54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28" name="AutoShape 292" descr="mail?cmd=cookie">
          <a:extLst>
            <a:ext uri="{FF2B5EF4-FFF2-40B4-BE49-F238E27FC236}">
              <a16:creationId xmlns:a16="http://schemas.microsoft.com/office/drawing/2014/main" id="{99EAA1AC-5350-4A4F-B332-D0A4CCDAC87B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29" name="AutoShape 292" descr="mail?cmd=cookie">
          <a:extLst>
            <a:ext uri="{FF2B5EF4-FFF2-40B4-BE49-F238E27FC236}">
              <a16:creationId xmlns:a16="http://schemas.microsoft.com/office/drawing/2014/main" id="{D7DE1857-6CF0-4DA3-959A-8AA365351A11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30" name="AutoShape 292" descr="mail?cmd=cookie">
          <a:extLst>
            <a:ext uri="{FF2B5EF4-FFF2-40B4-BE49-F238E27FC236}">
              <a16:creationId xmlns:a16="http://schemas.microsoft.com/office/drawing/2014/main" id="{CF4EAFC7-2C4E-4E92-A102-0297CEA6B2CA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31" name="AutoShape 292" descr="mail?cmd=cookie">
          <a:extLst>
            <a:ext uri="{FF2B5EF4-FFF2-40B4-BE49-F238E27FC236}">
              <a16:creationId xmlns:a16="http://schemas.microsoft.com/office/drawing/2014/main" id="{6211FD12-BCC8-4B46-9026-3E03F5342004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32" name="AutoShape 292" descr="mail?cmd=cookie">
          <a:extLst>
            <a:ext uri="{FF2B5EF4-FFF2-40B4-BE49-F238E27FC236}">
              <a16:creationId xmlns:a16="http://schemas.microsoft.com/office/drawing/2014/main" id="{6807BF2D-2C56-4E09-84B9-F01C3F1690BD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33" name="AutoShape 292" descr="mail?cmd=cookie">
          <a:extLst>
            <a:ext uri="{FF2B5EF4-FFF2-40B4-BE49-F238E27FC236}">
              <a16:creationId xmlns:a16="http://schemas.microsoft.com/office/drawing/2014/main" id="{5B6B5923-74B4-438A-8D90-FF5CD1EAAB1D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34" name="AutoShape 292" descr="mail?cmd=cookie">
          <a:extLst>
            <a:ext uri="{FF2B5EF4-FFF2-40B4-BE49-F238E27FC236}">
              <a16:creationId xmlns:a16="http://schemas.microsoft.com/office/drawing/2014/main" id="{3F4D1E8F-4E3E-47B7-9CEF-13E8E2144286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35" name="AutoShape 292" descr="mail?cmd=cookie">
          <a:extLst>
            <a:ext uri="{FF2B5EF4-FFF2-40B4-BE49-F238E27FC236}">
              <a16:creationId xmlns:a16="http://schemas.microsoft.com/office/drawing/2014/main" id="{D73FD2C7-7063-42A9-B88F-33BAE27F747C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36" name="AutoShape 292" descr="mail?cmd=cookie">
          <a:extLst>
            <a:ext uri="{FF2B5EF4-FFF2-40B4-BE49-F238E27FC236}">
              <a16:creationId xmlns:a16="http://schemas.microsoft.com/office/drawing/2014/main" id="{680F2CA4-9C0D-45AC-BE9E-D136ABCE2CB0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37" name="AutoShape 292" descr="mail?cmd=cookie">
          <a:extLst>
            <a:ext uri="{FF2B5EF4-FFF2-40B4-BE49-F238E27FC236}">
              <a16:creationId xmlns:a16="http://schemas.microsoft.com/office/drawing/2014/main" id="{9CE47528-BEF3-45F9-A89B-2BD56954E4C1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38" name="AutoShape 292" descr="mail?cmd=cookie">
          <a:extLst>
            <a:ext uri="{FF2B5EF4-FFF2-40B4-BE49-F238E27FC236}">
              <a16:creationId xmlns:a16="http://schemas.microsoft.com/office/drawing/2014/main" id="{27684174-197F-42E3-A951-CA22E77D0BCE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39" name="AutoShape 292" descr="mail?cmd=cookie">
          <a:extLst>
            <a:ext uri="{FF2B5EF4-FFF2-40B4-BE49-F238E27FC236}">
              <a16:creationId xmlns:a16="http://schemas.microsoft.com/office/drawing/2014/main" id="{87F77F6D-2AB2-40AB-AD41-7D66BE4AA4CB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40" name="AutoShape 292" descr="mail?cmd=cookie">
          <a:extLst>
            <a:ext uri="{FF2B5EF4-FFF2-40B4-BE49-F238E27FC236}">
              <a16:creationId xmlns:a16="http://schemas.microsoft.com/office/drawing/2014/main" id="{96F685F2-4402-4531-9F41-7A7B545EFE04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41" name="AutoShape 292" descr="mail?cmd=cookie">
          <a:extLst>
            <a:ext uri="{FF2B5EF4-FFF2-40B4-BE49-F238E27FC236}">
              <a16:creationId xmlns:a16="http://schemas.microsoft.com/office/drawing/2014/main" id="{FA406EE5-C188-4076-87DB-0E0FD72B70BE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42" name="AutoShape 292" descr="mail?cmd=cookie">
          <a:extLst>
            <a:ext uri="{FF2B5EF4-FFF2-40B4-BE49-F238E27FC236}">
              <a16:creationId xmlns:a16="http://schemas.microsoft.com/office/drawing/2014/main" id="{E475E38D-37D2-4F6A-9C0D-D23433685001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43" name="AutoShape 292" descr="mail?cmd=cookie">
          <a:extLst>
            <a:ext uri="{FF2B5EF4-FFF2-40B4-BE49-F238E27FC236}">
              <a16:creationId xmlns:a16="http://schemas.microsoft.com/office/drawing/2014/main" id="{6D649B8B-0650-4840-9F81-4965C43E33F9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144" name="AutoShape 292" descr="mail?cmd=cookie">
          <a:extLst>
            <a:ext uri="{FF2B5EF4-FFF2-40B4-BE49-F238E27FC236}">
              <a16:creationId xmlns:a16="http://schemas.microsoft.com/office/drawing/2014/main" id="{252656BE-BD10-405F-BA34-D9109D8925B8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145" name="AutoShape 292" descr="mail?cmd=cookie">
          <a:extLst>
            <a:ext uri="{FF2B5EF4-FFF2-40B4-BE49-F238E27FC236}">
              <a16:creationId xmlns:a16="http://schemas.microsoft.com/office/drawing/2014/main" id="{2A89C3C0-9314-4E98-9ADE-0BC0A402587D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146" name="AutoShape 292" descr="mail?cmd=cookie">
          <a:extLst>
            <a:ext uri="{FF2B5EF4-FFF2-40B4-BE49-F238E27FC236}">
              <a16:creationId xmlns:a16="http://schemas.microsoft.com/office/drawing/2014/main" id="{0ACD11E3-90D2-4875-941A-EE09BA6E60D7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147" name="AutoShape 292" descr="mail?cmd=cookie">
          <a:extLst>
            <a:ext uri="{FF2B5EF4-FFF2-40B4-BE49-F238E27FC236}">
              <a16:creationId xmlns:a16="http://schemas.microsoft.com/office/drawing/2014/main" id="{E7E65845-1023-479B-A4AD-6FB023D7C0A4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148" name="AutoShape 292" descr="mail?cmd=cookie">
          <a:extLst>
            <a:ext uri="{FF2B5EF4-FFF2-40B4-BE49-F238E27FC236}">
              <a16:creationId xmlns:a16="http://schemas.microsoft.com/office/drawing/2014/main" id="{FD4E34A7-FDFD-4251-B94A-F679D3808BCB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149" name="AutoShape 292" descr="mail?cmd=cookie">
          <a:extLst>
            <a:ext uri="{FF2B5EF4-FFF2-40B4-BE49-F238E27FC236}">
              <a16:creationId xmlns:a16="http://schemas.microsoft.com/office/drawing/2014/main" id="{F7DC5B80-9DDD-4DAE-8387-DD96D6655C7E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150" name="AutoShape 292" descr="mail?cmd=cookie">
          <a:extLst>
            <a:ext uri="{FF2B5EF4-FFF2-40B4-BE49-F238E27FC236}">
              <a16:creationId xmlns:a16="http://schemas.microsoft.com/office/drawing/2014/main" id="{CBC5BB5C-72D7-4EBF-A000-1DA1627F7737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151" name="AutoShape 292" descr="mail?cmd=cookie">
          <a:extLst>
            <a:ext uri="{FF2B5EF4-FFF2-40B4-BE49-F238E27FC236}">
              <a16:creationId xmlns:a16="http://schemas.microsoft.com/office/drawing/2014/main" id="{98778866-2693-402C-9CB2-7C1813ED7FDB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152" name="AutoShape 292" descr="mail?cmd=cookie">
          <a:extLst>
            <a:ext uri="{FF2B5EF4-FFF2-40B4-BE49-F238E27FC236}">
              <a16:creationId xmlns:a16="http://schemas.microsoft.com/office/drawing/2014/main" id="{5F073DCA-0660-4F11-9DC8-67676838D3AC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153" name="AutoShape 292" descr="mail?cmd=cookie">
          <a:extLst>
            <a:ext uri="{FF2B5EF4-FFF2-40B4-BE49-F238E27FC236}">
              <a16:creationId xmlns:a16="http://schemas.microsoft.com/office/drawing/2014/main" id="{2E72387B-730F-42E5-8494-A7EC1632B054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154" name="AutoShape 292" descr="mail?cmd=cookie">
          <a:extLst>
            <a:ext uri="{FF2B5EF4-FFF2-40B4-BE49-F238E27FC236}">
              <a16:creationId xmlns:a16="http://schemas.microsoft.com/office/drawing/2014/main" id="{C9982FD5-B6B9-44E4-84EB-BB021862EC55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155" name="AutoShape 292" descr="mail?cmd=cookie">
          <a:extLst>
            <a:ext uri="{FF2B5EF4-FFF2-40B4-BE49-F238E27FC236}">
              <a16:creationId xmlns:a16="http://schemas.microsoft.com/office/drawing/2014/main" id="{444E3832-1F9F-4C21-8A35-441D09A7E4E0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156" name="AutoShape 292" descr="mail?cmd=cookie">
          <a:extLst>
            <a:ext uri="{FF2B5EF4-FFF2-40B4-BE49-F238E27FC236}">
              <a16:creationId xmlns:a16="http://schemas.microsoft.com/office/drawing/2014/main" id="{C4579FBE-3349-44E9-8221-48347E2128D2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157" name="AutoShape 292" descr="mail?cmd=cookie">
          <a:extLst>
            <a:ext uri="{FF2B5EF4-FFF2-40B4-BE49-F238E27FC236}">
              <a16:creationId xmlns:a16="http://schemas.microsoft.com/office/drawing/2014/main" id="{43ACFC41-7C34-40F7-9219-5D5440E31161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158" name="AutoShape 292" descr="mail?cmd=cookie">
          <a:extLst>
            <a:ext uri="{FF2B5EF4-FFF2-40B4-BE49-F238E27FC236}">
              <a16:creationId xmlns:a16="http://schemas.microsoft.com/office/drawing/2014/main" id="{636835E3-667E-4CD8-90B5-911DA3A98373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159" name="AutoShape 292" descr="mail?cmd=cookie">
          <a:extLst>
            <a:ext uri="{FF2B5EF4-FFF2-40B4-BE49-F238E27FC236}">
              <a16:creationId xmlns:a16="http://schemas.microsoft.com/office/drawing/2014/main" id="{5414489F-5F21-4B56-8C1F-177D83EFE284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60" name="AutoShape 292" descr="mail?cmd=cookie">
          <a:extLst>
            <a:ext uri="{FF2B5EF4-FFF2-40B4-BE49-F238E27FC236}">
              <a16:creationId xmlns:a16="http://schemas.microsoft.com/office/drawing/2014/main" id="{E17E0A56-411D-4031-BB76-06B182F0CB1B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61" name="AutoShape 292" descr="mail?cmd=cookie">
          <a:extLst>
            <a:ext uri="{FF2B5EF4-FFF2-40B4-BE49-F238E27FC236}">
              <a16:creationId xmlns:a16="http://schemas.microsoft.com/office/drawing/2014/main" id="{5740E0B7-3D90-4AB1-A1F7-A8960E0340F8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62" name="AutoShape 292" descr="mail?cmd=cookie">
          <a:extLst>
            <a:ext uri="{FF2B5EF4-FFF2-40B4-BE49-F238E27FC236}">
              <a16:creationId xmlns:a16="http://schemas.microsoft.com/office/drawing/2014/main" id="{375C1840-E556-4725-BA51-08A45D013374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63" name="AutoShape 292" descr="mail?cmd=cookie">
          <a:extLst>
            <a:ext uri="{FF2B5EF4-FFF2-40B4-BE49-F238E27FC236}">
              <a16:creationId xmlns:a16="http://schemas.microsoft.com/office/drawing/2014/main" id="{81DA859B-EC42-4769-858C-D83040BC1435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64" name="AutoShape 292" descr="mail?cmd=cookie">
          <a:extLst>
            <a:ext uri="{FF2B5EF4-FFF2-40B4-BE49-F238E27FC236}">
              <a16:creationId xmlns:a16="http://schemas.microsoft.com/office/drawing/2014/main" id="{C6D5194B-F0D7-4AFA-871A-B0E148813B5B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65" name="AutoShape 292" descr="mail?cmd=cookie">
          <a:extLst>
            <a:ext uri="{FF2B5EF4-FFF2-40B4-BE49-F238E27FC236}">
              <a16:creationId xmlns:a16="http://schemas.microsoft.com/office/drawing/2014/main" id="{6FB11C8B-5156-4F00-B6A3-6CA9DC0316C2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66" name="AutoShape 292" descr="mail?cmd=cookie">
          <a:extLst>
            <a:ext uri="{FF2B5EF4-FFF2-40B4-BE49-F238E27FC236}">
              <a16:creationId xmlns:a16="http://schemas.microsoft.com/office/drawing/2014/main" id="{31411568-7921-4B57-AECA-25E24275B4C1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67" name="AutoShape 292" descr="mail?cmd=cookie">
          <a:extLst>
            <a:ext uri="{FF2B5EF4-FFF2-40B4-BE49-F238E27FC236}">
              <a16:creationId xmlns:a16="http://schemas.microsoft.com/office/drawing/2014/main" id="{580DBB69-9C43-4F40-A4ED-D5A99605B30E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68" name="AutoShape 292" descr="mail?cmd=cookie">
          <a:extLst>
            <a:ext uri="{FF2B5EF4-FFF2-40B4-BE49-F238E27FC236}">
              <a16:creationId xmlns:a16="http://schemas.microsoft.com/office/drawing/2014/main" id="{5DF8A136-0CC7-4F1D-A3B6-D3C46E66B9E9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69" name="AutoShape 292" descr="mail?cmd=cookie">
          <a:extLst>
            <a:ext uri="{FF2B5EF4-FFF2-40B4-BE49-F238E27FC236}">
              <a16:creationId xmlns:a16="http://schemas.microsoft.com/office/drawing/2014/main" id="{3F03B51B-759D-4D84-B559-0DC9389A1305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70" name="AutoShape 292" descr="mail?cmd=cookie">
          <a:extLst>
            <a:ext uri="{FF2B5EF4-FFF2-40B4-BE49-F238E27FC236}">
              <a16:creationId xmlns:a16="http://schemas.microsoft.com/office/drawing/2014/main" id="{DC1063A2-CCD8-43F8-B5E7-0A85E65963D8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71" name="AutoShape 292" descr="mail?cmd=cookie">
          <a:extLst>
            <a:ext uri="{FF2B5EF4-FFF2-40B4-BE49-F238E27FC236}">
              <a16:creationId xmlns:a16="http://schemas.microsoft.com/office/drawing/2014/main" id="{171E99E0-B95A-4960-948C-34EB9634F591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72" name="AutoShape 292" descr="mail?cmd=cookie">
          <a:extLst>
            <a:ext uri="{FF2B5EF4-FFF2-40B4-BE49-F238E27FC236}">
              <a16:creationId xmlns:a16="http://schemas.microsoft.com/office/drawing/2014/main" id="{D7EEB5CD-3617-41B7-A33B-2F15E01D7EB1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73" name="AutoShape 292" descr="mail?cmd=cookie">
          <a:extLst>
            <a:ext uri="{FF2B5EF4-FFF2-40B4-BE49-F238E27FC236}">
              <a16:creationId xmlns:a16="http://schemas.microsoft.com/office/drawing/2014/main" id="{0D0C8E87-BD10-468A-BE5D-8851AD2FDC40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74" name="AutoShape 292" descr="mail?cmd=cookie">
          <a:extLst>
            <a:ext uri="{FF2B5EF4-FFF2-40B4-BE49-F238E27FC236}">
              <a16:creationId xmlns:a16="http://schemas.microsoft.com/office/drawing/2014/main" id="{209779FB-E608-4E35-B647-2CE91F9AC680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75" name="AutoShape 292" descr="mail?cmd=cookie">
          <a:extLst>
            <a:ext uri="{FF2B5EF4-FFF2-40B4-BE49-F238E27FC236}">
              <a16:creationId xmlns:a16="http://schemas.microsoft.com/office/drawing/2014/main" id="{7BCBF1BD-C587-437B-8731-726D3DB59866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76" name="AutoShape 292" descr="mail?cmd=cookie">
          <a:extLst>
            <a:ext uri="{FF2B5EF4-FFF2-40B4-BE49-F238E27FC236}">
              <a16:creationId xmlns:a16="http://schemas.microsoft.com/office/drawing/2014/main" id="{5FB52417-75AE-4A63-B840-06B079F72191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77" name="AutoShape 292" descr="mail?cmd=cookie">
          <a:extLst>
            <a:ext uri="{FF2B5EF4-FFF2-40B4-BE49-F238E27FC236}">
              <a16:creationId xmlns:a16="http://schemas.microsoft.com/office/drawing/2014/main" id="{981AD957-5237-46A7-B283-8FD5D8E3B47B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78" name="AutoShape 292" descr="mail?cmd=cookie">
          <a:extLst>
            <a:ext uri="{FF2B5EF4-FFF2-40B4-BE49-F238E27FC236}">
              <a16:creationId xmlns:a16="http://schemas.microsoft.com/office/drawing/2014/main" id="{BAE98578-AE1D-4C38-A5EE-51503670E597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79" name="AutoShape 292" descr="mail?cmd=cookie">
          <a:extLst>
            <a:ext uri="{FF2B5EF4-FFF2-40B4-BE49-F238E27FC236}">
              <a16:creationId xmlns:a16="http://schemas.microsoft.com/office/drawing/2014/main" id="{CD17BAF1-42CC-41B8-9CDD-B5463864A1B0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80" name="AutoShape 292" descr="mail?cmd=cookie">
          <a:extLst>
            <a:ext uri="{FF2B5EF4-FFF2-40B4-BE49-F238E27FC236}">
              <a16:creationId xmlns:a16="http://schemas.microsoft.com/office/drawing/2014/main" id="{CA41F8BE-4214-4A73-BE2A-C23E9B6968F6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81" name="AutoShape 292" descr="mail?cmd=cookie">
          <a:extLst>
            <a:ext uri="{FF2B5EF4-FFF2-40B4-BE49-F238E27FC236}">
              <a16:creationId xmlns:a16="http://schemas.microsoft.com/office/drawing/2014/main" id="{FDF6E642-268E-40B1-8F24-2E0953E15AC2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82" name="AutoShape 292" descr="mail?cmd=cookie">
          <a:extLst>
            <a:ext uri="{FF2B5EF4-FFF2-40B4-BE49-F238E27FC236}">
              <a16:creationId xmlns:a16="http://schemas.microsoft.com/office/drawing/2014/main" id="{F5CF3418-599D-4CF3-8013-EF266685DAF2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83" name="AutoShape 292" descr="mail?cmd=cookie">
          <a:extLst>
            <a:ext uri="{FF2B5EF4-FFF2-40B4-BE49-F238E27FC236}">
              <a16:creationId xmlns:a16="http://schemas.microsoft.com/office/drawing/2014/main" id="{8FBE988E-7305-4AA6-B730-CD039A09CAEF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84" name="AutoShape 292" descr="mail?cmd=cookie">
          <a:extLst>
            <a:ext uri="{FF2B5EF4-FFF2-40B4-BE49-F238E27FC236}">
              <a16:creationId xmlns:a16="http://schemas.microsoft.com/office/drawing/2014/main" id="{3D20C357-1081-4E92-BC7D-4319CD3E0964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85" name="AutoShape 292" descr="mail?cmd=cookie">
          <a:extLst>
            <a:ext uri="{FF2B5EF4-FFF2-40B4-BE49-F238E27FC236}">
              <a16:creationId xmlns:a16="http://schemas.microsoft.com/office/drawing/2014/main" id="{A8B52B70-91E0-427D-9D48-15493A8BB19D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86" name="AutoShape 292" descr="mail?cmd=cookie">
          <a:extLst>
            <a:ext uri="{FF2B5EF4-FFF2-40B4-BE49-F238E27FC236}">
              <a16:creationId xmlns:a16="http://schemas.microsoft.com/office/drawing/2014/main" id="{056F39AD-C290-4810-A7DE-4E57EA10794D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87" name="AutoShape 292" descr="mail?cmd=cookie">
          <a:extLst>
            <a:ext uri="{FF2B5EF4-FFF2-40B4-BE49-F238E27FC236}">
              <a16:creationId xmlns:a16="http://schemas.microsoft.com/office/drawing/2014/main" id="{EA9A995B-D170-4158-B43F-41C27278F357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88" name="AutoShape 292" descr="mail?cmd=cookie">
          <a:extLst>
            <a:ext uri="{FF2B5EF4-FFF2-40B4-BE49-F238E27FC236}">
              <a16:creationId xmlns:a16="http://schemas.microsoft.com/office/drawing/2014/main" id="{2C96290A-D6AD-46D3-B8C0-4AB2772A241F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89" name="AutoShape 292" descr="mail?cmd=cookie">
          <a:extLst>
            <a:ext uri="{FF2B5EF4-FFF2-40B4-BE49-F238E27FC236}">
              <a16:creationId xmlns:a16="http://schemas.microsoft.com/office/drawing/2014/main" id="{20232B4C-7374-4CD5-B0DD-08CD16A4CC01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90" name="AutoShape 292" descr="mail?cmd=cookie">
          <a:extLst>
            <a:ext uri="{FF2B5EF4-FFF2-40B4-BE49-F238E27FC236}">
              <a16:creationId xmlns:a16="http://schemas.microsoft.com/office/drawing/2014/main" id="{338A8438-A5C3-439C-B5B9-C8B3E5644EF5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91" name="AutoShape 292" descr="mail?cmd=cookie">
          <a:extLst>
            <a:ext uri="{FF2B5EF4-FFF2-40B4-BE49-F238E27FC236}">
              <a16:creationId xmlns:a16="http://schemas.microsoft.com/office/drawing/2014/main" id="{DE03B230-1B67-4221-9A19-ECE2CCD79F90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92" name="AutoShape 292" descr="mail?cmd=cookie">
          <a:extLst>
            <a:ext uri="{FF2B5EF4-FFF2-40B4-BE49-F238E27FC236}">
              <a16:creationId xmlns:a16="http://schemas.microsoft.com/office/drawing/2014/main" id="{CCB11A11-3FF0-4503-947F-B0B2FA5486C7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93" name="AutoShape 292" descr="mail?cmd=cookie">
          <a:extLst>
            <a:ext uri="{FF2B5EF4-FFF2-40B4-BE49-F238E27FC236}">
              <a16:creationId xmlns:a16="http://schemas.microsoft.com/office/drawing/2014/main" id="{E790A399-337C-4734-948C-5274196C9CAC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94" name="AutoShape 292" descr="mail?cmd=cookie">
          <a:extLst>
            <a:ext uri="{FF2B5EF4-FFF2-40B4-BE49-F238E27FC236}">
              <a16:creationId xmlns:a16="http://schemas.microsoft.com/office/drawing/2014/main" id="{A36C955C-556A-4582-B9DC-D5DD941C4345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195" name="AutoShape 292" descr="mail?cmd=cookie">
          <a:extLst>
            <a:ext uri="{FF2B5EF4-FFF2-40B4-BE49-F238E27FC236}">
              <a16:creationId xmlns:a16="http://schemas.microsoft.com/office/drawing/2014/main" id="{8B505516-DE74-4FAD-913C-79810B4ACD25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96" name="AutoShape 292" descr="mail?cmd=cookie">
          <a:extLst>
            <a:ext uri="{FF2B5EF4-FFF2-40B4-BE49-F238E27FC236}">
              <a16:creationId xmlns:a16="http://schemas.microsoft.com/office/drawing/2014/main" id="{508BAE4D-EBF8-4FFE-8554-43CA318D1F71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97" name="AutoShape 292" descr="mail?cmd=cookie">
          <a:extLst>
            <a:ext uri="{FF2B5EF4-FFF2-40B4-BE49-F238E27FC236}">
              <a16:creationId xmlns:a16="http://schemas.microsoft.com/office/drawing/2014/main" id="{35E55161-A45B-409B-BDF9-DC56250038D3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98" name="AutoShape 292" descr="mail?cmd=cookie">
          <a:extLst>
            <a:ext uri="{FF2B5EF4-FFF2-40B4-BE49-F238E27FC236}">
              <a16:creationId xmlns:a16="http://schemas.microsoft.com/office/drawing/2014/main" id="{0AA53047-51D6-4369-9A12-7484BD513245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199" name="AutoShape 292" descr="mail?cmd=cookie">
          <a:extLst>
            <a:ext uri="{FF2B5EF4-FFF2-40B4-BE49-F238E27FC236}">
              <a16:creationId xmlns:a16="http://schemas.microsoft.com/office/drawing/2014/main" id="{0B598631-1BE8-4E16-9A2A-E28B23F7C5AA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200" name="AutoShape 292" descr="mail?cmd=cookie">
          <a:extLst>
            <a:ext uri="{FF2B5EF4-FFF2-40B4-BE49-F238E27FC236}">
              <a16:creationId xmlns:a16="http://schemas.microsoft.com/office/drawing/2014/main" id="{90105826-2A32-4F4A-9F3D-85DCD3508A7A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201" name="AutoShape 292" descr="mail?cmd=cookie">
          <a:extLst>
            <a:ext uri="{FF2B5EF4-FFF2-40B4-BE49-F238E27FC236}">
              <a16:creationId xmlns:a16="http://schemas.microsoft.com/office/drawing/2014/main" id="{8AA2EEBB-ECEF-4546-B852-4BE8580679B5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202" name="AutoShape 292" descr="mail?cmd=cookie">
          <a:extLst>
            <a:ext uri="{FF2B5EF4-FFF2-40B4-BE49-F238E27FC236}">
              <a16:creationId xmlns:a16="http://schemas.microsoft.com/office/drawing/2014/main" id="{6945B11A-27F5-4B24-B677-F010AE7899CB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203" name="AutoShape 292" descr="mail?cmd=cookie">
          <a:extLst>
            <a:ext uri="{FF2B5EF4-FFF2-40B4-BE49-F238E27FC236}">
              <a16:creationId xmlns:a16="http://schemas.microsoft.com/office/drawing/2014/main" id="{CBB90CAC-8C01-437A-92A2-E863EA5ABA7B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04" name="AutoShape 292" descr="mail?cmd=cookie">
          <a:extLst>
            <a:ext uri="{FF2B5EF4-FFF2-40B4-BE49-F238E27FC236}">
              <a16:creationId xmlns:a16="http://schemas.microsoft.com/office/drawing/2014/main" id="{B608F291-09FD-45B6-9F5A-15764ED5077E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05" name="AutoShape 292" descr="mail?cmd=cookie">
          <a:extLst>
            <a:ext uri="{FF2B5EF4-FFF2-40B4-BE49-F238E27FC236}">
              <a16:creationId xmlns:a16="http://schemas.microsoft.com/office/drawing/2014/main" id="{AF184F43-0BDA-4D3D-949B-BA4FC8E017DD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06" name="AutoShape 292" descr="mail?cmd=cookie">
          <a:extLst>
            <a:ext uri="{FF2B5EF4-FFF2-40B4-BE49-F238E27FC236}">
              <a16:creationId xmlns:a16="http://schemas.microsoft.com/office/drawing/2014/main" id="{52EFE322-9724-457F-A4D3-C3A03E125576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07" name="AutoShape 292" descr="mail?cmd=cookie">
          <a:extLst>
            <a:ext uri="{FF2B5EF4-FFF2-40B4-BE49-F238E27FC236}">
              <a16:creationId xmlns:a16="http://schemas.microsoft.com/office/drawing/2014/main" id="{54B39F1B-C2B8-4EA3-9799-CFC1876346C6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90</xdr:row>
      <xdr:rowOff>0</xdr:rowOff>
    </xdr:from>
    <xdr:ext cx="9525" cy="1028700"/>
    <xdr:sp macro="" textlink="">
      <xdr:nvSpPr>
        <xdr:cNvPr id="208" name="AutoShape 292" descr="mail?cmd=cookie">
          <a:extLst>
            <a:ext uri="{FF2B5EF4-FFF2-40B4-BE49-F238E27FC236}">
              <a16:creationId xmlns:a16="http://schemas.microsoft.com/office/drawing/2014/main" id="{88160511-AB5E-4F3C-86F7-A33CBF2C596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1669375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90</xdr:row>
      <xdr:rowOff>0</xdr:rowOff>
    </xdr:from>
    <xdr:ext cx="9525" cy="1028700"/>
    <xdr:sp macro="" textlink="">
      <xdr:nvSpPr>
        <xdr:cNvPr id="209" name="AutoShape 292" descr="mail?cmd=cookie">
          <a:extLst>
            <a:ext uri="{FF2B5EF4-FFF2-40B4-BE49-F238E27FC236}">
              <a16:creationId xmlns:a16="http://schemas.microsoft.com/office/drawing/2014/main" id="{9A01DF2E-C674-47B4-9347-B38DF0D031B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1669375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90</xdr:row>
      <xdr:rowOff>0</xdr:rowOff>
    </xdr:from>
    <xdr:ext cx="9525" cy="1028700"/>
    <xdr:sp macro="" textlink="">
      <xdr:nvSpPr>
        <xdr:cNvPr id="210" name="AutoShape 292" descr="mail?cmd=cookie">
          <a:extLst>
            <a:ext uri="{FF2B5EF4-FFF2-40B4-BE49-F238E27FC236}">
              <a16:creationId xmlns:a16="http://schemas.microsoft.com/office/drawing/2014/main" id="{6C141C13-D873-4747-A2AB-8E1C45E1BDF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1669375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90</xdr:row>
      <xdr:rowOff>0</xdr:rowOff>
    </xdr:from>
    <xdr:ext cx="9525" cy="1028700"/>
    <xdr:sp macro="" textlink="">
      <xdr:nvSpPr>
        <xdr:cNvPr id="211" name="AutoShape 292" descr="mail?cmd=cookie">
          <a:extLst>
            <a:ext uri="{FF2B5EF4-FFF2-40B4-BE49-F238E27FC236}">
              <a16:creationId xmlns:a16="http://schemas.microsoft.com/office/drawing/2014/main" id="{434F272E-E796-45A9-8CC6-45BC5F59B91D}"/>
            </a:ext>
          </a:extLst>
        </xdr:cNvPr>
        <xdr:cNvSpPr>
          <a:spLocks noChangeAspect="1" noChangeArrowheads="1"/>
        </xdr:cNvSpPr>
      </xdr:nvSpPr>
      <xdr:spPr bwMode="auto">
        <a:xfrm>
          <a:off x="571500" y="21669375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90</xdr:row>
      <xdr:rowOff>0</xdr:rowOff>
    </xdr:from>
    <xdr:ext cx="9525" cy="1028700"/>
    <xdr:sp macro="" textlink="">
      <xdr:nvSpPr>
        <xdr:cNvPr id="212" name="AutoShape 292" descr="mail?cmd=cookie">
          <a:extLst>
            <a:ext uri="{FF2B5EF4-FFF2-40B4-BE49-F238E27FC236}">
              <a16:creationId xmlns:a16="http://schemas.microsoft.com/office/drawing/2014/main" id="{00FBB19A-20F8-4C54-9F55-78FEE7951A4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1669375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90</xdr:row>
      <xdr:rowOff>0</xdr:rowOff>
    </xdr:from>
    <xdr:ext cx="9525" cy="1028700"/>
    <xdr:sp macro="" textlink="">
      <xdr:nvSpPr>
        <xdr:cNvPr id="213" name="AutoShape 292" descr="mail?cmd=cookie">
          <a:extLst>
            <a:ext uri="{FF2B5EF4-FFF2-40B4-BE49-F238E27FC236}">
              <a16:creationId xmlns:a16="http://schemas.microsoft.com/office/drawing/2014/main" id="{EB6114D5-E9CA-4941-B4E5-B6116013356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1669375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90</xdr:row>
      <xdr:rowOff>0</xdr:rowOff>
    </xdr:from>
    <xdr:ext cx="9525" cy="1028700"/>
    <xdr:sp macro="" textlink="">
      <xdr:nvSpPr>
        <xdr:cNvPr id="214" name="AutoShape 292" descr="mail?cmd=cookie">
          <a:extLst>
            <a:ext uri="{FF2B5EF4-FFF2-40B4-BE49-F238E27FC236}">
              <a16:creationId xmlns:a16="http://schemas.microsoft.com/office/drawing/2014/main" id="{DCCA26CB-6AD4-4C2E-9A24-92AACC3BD92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1669375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90</xdr:row>
      <xdr:rowOff>0</xdr:rowOff>
    </xdr:from>
    <xdr:ext cx="9525" cy="1028700"/>
    <xdr:sp macro="" textlink="">
      <xdr:nvSpPr>
        <xdr:cNvPr id="215" name="AutoShape 292" descr="mail?cmd=cookie">
          <a:extLst>
            <a:ext uri="{FF2B5EF4-FFF2-40B4-BE49-F238E27FC236}">
              <a16:creationId xmlns:a16="http://schemas.microsoft.com/office/drawing/2014/main" id="{6B6D91A7-D210-4B15-BCA9-4CC05574F6E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1669375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91</xdr:row>
      <xdr:rowOff>0</xdr:rowOff>
    </xdr:from>
    <xdr:ext cx="9525" cy="1028700"/>
    <xdr:sp macro="" textlink="">
      <xdr:nvSpPr>
        <xdr:cNvPr id="216" name="AutoShape 292" descr="mail?cmd=cookie">
          <a:extLst>
            <a:ext uri="{FF2B5EF4-FFF2-40B4-BE49-F238E27FC236}">
              <a16:creationId xmlns:a16="http://schemas.microsoft.com/office/drawing/2014/main" id="{3FA26CD4-E8A8-48C4-A016-D48D973AB19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1974175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91</xdr:row>
      <xdr:rowOff>0</xdr:rowOff>
    </xdr:from>
    <xdr:ext cx="9525" cy="1028700"/>
    <xdr:sp macro="" textlink="">
      <xdr:nvSpPr>
        <xdr:cNvPr id="217" name="AutoShape 292" descr="mail?cmd=cookie">
          <a:extLst>
            <a:ext uri="{FF2B5EF4-FFF2-40B4-BE49-F238E27FC236}">
              <a16:creationId xmlns:a16="http://schemas.microsoft.com/office/drawing/2014/main" id="{C2804197-1629-490C-971E-6A33447A625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1974175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91</xdr:row>
      <xdr:rowOff>0</xdr:rowOff>
    </xdr:from>
    <xdr:ext cx="9525" cy="1028700"/>
    <xdr:sp macro="" textlink="">
      <xdr:nvSpPr>
        <xdr:cNvPr id="218" name="AutoShape 292" descr="mail?cmd=cookie">
          <a:extLst>
            <a:ext uri="{FF2B5EF4-FFF2-40B4-BE49-F238E27FC236}">
              <a16:creationId xmlns:a16="http://schemas.microsoft.com/office/drawing/2014/main" id="{A279F5D9-10AB-45A9-BE9B-D0BE7ED6986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1974175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91</xdr:row>
      <xdr:rowOff>0</xdr:rowOff>
    </xdr:from>
    <xdr:ext cx="9525" cy="1028700"/>
    <xdr:sp macro="" textlink="">
      <xdr:nvSpPr>
        <xdr:cNvPr id="219" name="AutoShape 292" descr="mail?cmd=cookie">
          <a:extLst>
            <a:ext uri="{FF2B5EF4-FFF2-40B4-BE49-F238E27FC236}">
              <a16:creationId xmlns:a16="http://schemas.microsoft.com/office/drawing/2014/main" id="{5AF9E389-97B7-4386-91F3-4711B89B387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1974175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91</xdr:row>
      <xdr:rowOff>0</xdr:rowOff>
    </xdr:from>
    <xdr:ext cx="9525" cy="1028700"/>
    <xdr:sp macro="" textlink="">
      <xdr:nvSpPr>
        <xdr:cNvPr id="220" name="AutoShape 292" descr="mail?cmd=cookie">
          <a:extLst>
            <a:ext uri="{FF2B5EF4-FFF2-40B4-BE49-F238E27FC236}">
              <a16:creationId xmlns:a16="http://schemas.microsoft.com/office/drawing/2014/main" id="{122B11B1-234A-4177-8B9D-7D9065CA722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1974175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91</xdr:row>
      <xdr:rowOff>0</xdr:rowOff>
    </xdr:from>
    <xdr:ext cx="9525" cy="1028700"/>
    <xdr:sp macro="" textlink="">
      <xdr:nvSpPr>
        <xdr:cNvPr id="221" name="AutoShape 292" descr="mail?cmd=cookie">
          <a:extLst>
            <a:ext uri="{FF2B5EF4-FFF2-40B4-BE49-F238E27FC236}">
              <a16:creationId xmlns:a16="http://schemas.microsoft.com/office/drawing/2014/main" id="{B10A0AC5-AA98-4908-9029-D865FD6CCFB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1974175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91</xdr:row>
      <xdr:rowOff>0</xdr:rowOff>
    </xdr:from>
    <xdr:ext cx="9525" cy="1028700"/>
    <xdr:sp macro="" textlink="">
      <xdr:nvSpPr>
        <xdr:cNvPr id="222" name="AutoShape 292" descr="mail?cmd=cookie">
          <a:extLst>
            <a:ext uri="{FF2B5EF4-FFF2-40B4-BE49-F238E27FC236}">
              <a16:creationId xmlns:a16="http://schemas.microsoft.com/office/drawing/2014/main" id="{FC83B9DE-2382-4722-80EF-5908CC82C06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1974175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23" name="AutoShape 292" descr="mail?cmd=cookie">
          <a:extLst>
            <a:ext uri="{FF2B5EF4-FFF2-40B4-BE49-F238E27FC236}">
              <a16:creationId xmlns:a16="http://schemas.microsoft.com/office/drawing/2014/main" id="{A51CB309-DD14-4536-B6D4-80EA8C76162D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24" name="AutoShape 292" descr="mail?cmd=cookie">
          <a:extLst>
            <a:ext uri="{FF2B5EF4-FFF2-40B4-BE49-F238E27FC236}">
              <a16:creationId xmlns:a16="http://schemas.microsoft.com/office/drawing/2014/main" id="{2FF073FF-BC94-4272-91F0-0316BAE19369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25" name="AutoShape 292" descr="mail?cmd=cookie">
          <a:extLst>
            <a:ext uri="{FF2B5EF4-FFF2-40B4-BE49-F238E27FC236}">
              <a16:creationId xmlns:a16="http://schemas.microsoft.com/office/drawing/2014/main" id="{A70D168C-EB6B-4005-ABCF-EB556BA98832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26" name="AutoShape 292" descr="mail?cmd=cookie">
          <a:extLst>
            <a:ext uri="{FF2B5EF4-FFF2-40B4-BE49-F238E27FC236}">
              <a16:creationId xmlns:a16="http://schemas.microsoft.com/office/drawing/2014/main" id="{480E674A-D87D-48BF-9916-25AC264349A3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27" name="AutoShape 292" descr="mail?cmd=cookie">
          <a:extLst>
            <a:ext uri="{FF2B5EF4-FFF2-40B4-BE49-F238E27FC236}">
              <a16:creationId xmlns:a16="http://schemas.microsoft.com/office/drawing/2014/main" id="{F9557658-DABF-4F88-944E-ABA5F532B150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28" name="AutoShape 292" descr="mail?cmd=cookie">
          <a:extLst>
            <a:ext uri="{FF2B5EF4-FFF2-40B4-BE49-F238E27FC236}">
              <a16:creationId xmlns:a16="http://schemas.microsoft.com/office/drawing/2014/main" id="{CCBA4E38-E021-4115-8318-176BEC88B2B8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29" name="AutoShape 292" descr="mail?cmd=cookie">
          <a:extLst>
            <a:ext uri="{FF2B5EF4-FFF2-40B4-BE49-F238E27FC236}">
              <a16:creationId xmlns:a16="http://schemas.microsoft.com/office/drawing/2014/main" id="{FDDEE200-223C-44E9-BFF7-3C902A1DF85C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30" name="AutoShape 292" descr="mail?cmd=cookie">
          <a:extLst>
            <a:ext uri="{FF2B5EF4-FFF2-40B4-BE49-F238E27FC236}">
              <a16:creationId xmlns:a16="http://schemas.microsoft.com/office/drawing/2014/main" id="{DB0477EA-0266-481A-AA78-3667261F482E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31" name="AutoShape 292" descr="mail?cmd=cookie">
          <a:extLst>
            <a:ext uri="{FF2B5EF4-FFF2-40B4-BE49-F238E27FC236}">
              <a16:creationId xmlns:a16="http://schemas.microsoft.com/office/drawing/2014/main" id="{C5B72882-A6CD-4FDE-AE74-4ADF0E00B4F5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32" name="AutoShape 292" descr="mail?cmd=cookie">
          <a:extLst>
            <a:ext uri="{FF2B5EF4-FFF2-40B4-BE49-F238E27FC236}">
              <a16:creationId xmlns:a16="http://schemas.microsoft.com/office/drawing/2014/main" id="{FC9B67E6-8494-40BC-9455-520A953D4131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33" name="AutoShape 292" descr="mail?cmd=cookie">
          <a:extLst>
            <a:ext uri="{FF2B5EF4-FFF2-40B4-BE49-F238E27FC236}">
              <a16:creationId xmlns:a16="http://schemas.microsoft.com/office/drawing/2014/main" id="{FFFE052C-E6A6-4772-A16E-CCAAF5F3893B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34" name="AutoShape 292" descr="mail?cmd=cookie">
          <a:extLst>
            <a:ext uri="{FF2B5EF4-FFF2-40B4-BE49-F238E27FC236}">
              <a16:creationId xmlns:a16="http://schemas.microsoft.com/office/drawing/2014/main" id="{4E79BE4F-0B7B-472C-A6E4-F4D9BC3888E0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35" name="AutoShape 292" descr="mail?cmd=cookie">
          <a:extLst>
            <a:ext uri="{FF2B5EF4-FFF2-40B4-BE49-F238E27FC236}">
              <a16:creationId xmlns:a16="http://schemas.microsoft.com/office/drawing/2014/main" id="{ADF07BF9-B9AC-47B1-BE63-2917930B46BC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36" name="AutoShape 292" descr="mail?cmd=cookie">
          <a:extLst>
            <a:ext uri="{FF2B5EF4-FFF2-40B4-BE49-F238E27FC236}">
              <a16:creationId xmlns:a16="http://schemas.microsoft.com/office/drawing/2014/main" id="{3BCDFB3E-7934-4CF1-8D9D-EC02576A8A44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37" name="AutoShape 292" descr="mail?cmd=cookie">
          <a:extLst>
            <a:ext uri="{FF2B5EF4-FFF2-40B4-BE49-F238E27FC236}">
              <a16:creationId xmlns:a16="http://schemas.microsoft.com/office/drawing/2014/main" id="{3A230307-4C26-4F57-9240-061AE5F33F54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38" name="AutoShape 292" descr="mail?cmd=cookie">
          <a:extLst>
            <a:ext uri="{FF2B5EF4-FFF2-40B4-BE49-F238E27FC236}">
              <a16:creationId xmlns:a16="http://schemas.microsoft.com/office/drawing/2014/main" id="{83807833-8D97-46B4-9FFC-C62AFD08E27F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39" name="AutoShape 292" descr="mail?cmd=cookie">
          <a:extLst>
            <a:ext uri="{FF2B5EF4-FFF2-40B4-BE49-F238E27FC236}">
              <a16:creationId xmlns:a16="http://schemas.microsoft.com/office/drawing/2014/main" id="{D3A3ACF2-3153-4908-A347-D7F49EEAA92E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40" name="AutoShape 292" descr="mail?cmd=cookie">
          <a:extLst>
            <a:ext uri="{FF2B5EF4-FFF2-40B4-BE49-F238E27FC236}">
              <a16:creationId xmlns:a16="http://schemas.microsoft.com/office/drawing/2014/main" id="{9486D1BE-E40E-4BF2-93AB-A5A4BA2ECF01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41" name="AutoShape 292" descr="mail?cmd=cookie">
          <a:extLst>
            <a:ext uri="{FF2B5EF4-FFF2-40B4-BE49-F238E27FC236}">
              <a16:creationId xmlns:a16="http://schemas.microsoft.com/office/drawing/2014/main" id="{82D17AFB-E5AE-4B40-976B-2A4A089B7B18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42" name="AutoShape 292" descr="mail?cmd=cookie">
          <a:extLst>
            <a:ext uri="{FF2B5EF4-FFF2-40B4-BE49-F238E27FC236}">
              <a16:creationId xmlns:a16="http://schemas.microsoft.com/office/drawing/2014/main" id="{B80D25E1-0908-4941-979B-F0FD919E8363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43" name="AutoShape 292" descr="mail?cmd=cookie">
          <a:extLst>
            <a:ext uri="{FF2B5EF4-FFF2-40B4-BE49-F238E27FC236}">
              <a16:creationId xmlns:a16="http://schemas.microsoft.com/office/drawing/2014/main" id="{73AF1D89-7A6D-4EBB-BD1B-C6A3337E9B94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44" name="AutoShape 292" descr="mail?cmd=cookie">
          <a:extLst>
            <a:ext uri="{FF2B5EF4-FFF2-40B4-BE49-F238E27FC236}">
              <a16:creationId xmlns:a16="http://schemas.microsoft.com/office/drawing/2014/main" id="{9F225035-1652-4B30-BD00-BAF82EAD9A0C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45" name="AutoShape 292" descr="mail?cmd=cookie">
          <a:extLst>
            <a:ext uri="{FF2B5EF4-FFF2-40B4-BE49-F238E27FC236}">
              <a16:creationId xmlns:a16="http://schemas.microsoft.com/office/drawing/2014/main" id="{9FDAF2F6-A55B-40F6-9548-656B4542B9BC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46" name="AutoShape 292" descr="mail?cmd=cookie">
          <a:extLst>
            <a:ext uri="{FF2B5EF4-FFF2-40B4-BE49-F238E27FC236}">
              <a16:creationId xmlns:a16="http://schemas.microsoft.com/office/drawing/2014/main" id="{752F5815-86F0-4BDC-99B9-CF3DED6FB1E7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47" name="AutoShape 292" descr="mail?cmd=cookie">
          <a:extLst>
            <a:ext uri="{FF2B5EF4-FFF2-40B4-BE49-F238E27FC236}">
              <a16:creationId xmlns:a16="http://schemas.microsoft.com/office/drawing/2014/main" id="{D32B5CF4-F554-4095-B614-451EF78C6F8E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48" name="AutoShape 292" descr="mail?cmd=cookie">
          <a:extLst>
            <a:ext uri="{FF2B5EF4-FFF2-40B4-BE49-F238E27FC236}">
              <a16:creationId xmlns:a16="http://schemas.microsoft.com/office/drawing/2014/main" id="{796DD00B-C2E5-4BA4-B282-742CB953A028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49" name="AutoShape 292" descr="mail?cmd=cookie">
          <a:extLst>
            <a:ext uri="{FF2B5EF4-FFF2-40B4-BE49-F238E27FC236}">
              <a16:creationId xmlns:a16="http://schemas.microsoft.com/office/drawing/2014/main" id="{701334E6-B38D-444B-84F8-23101B1F1F38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50" name="AutoShape 292" descr="mail?cmd=cookie">
          <a:extLst>
            <a:ext uri="{FF2B5EF4-FFF2-40B4-BE49-F238E27FC236}">
              <a16:creationId xmlns:a16="http://schemas.microsoft.com/office/drawing/2014/main" id="{E3689EC4-5405-4BC0-8C92-CBF0FD36BCA5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51" name="AutoShape 292" descr="mail?cmd=cookie">
          <a:extLst>
            <a:ext uri="{FF2B5EF4-FFF2-40B4-BE49-F238E27FC236}">
              <a16:creationId xmlns:a16="http://schemas.microsoft.com/office/drawing/2014/main" id="{DD71DB16-CD81-4E1B-B160-64E6D04DF2B3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52" name="AutoShape 292" descr="mail?cmd=cookie">
          <a:extLst>
            <a:ext uri="{FF2B5EF4-FFF2-40B4-BE49-F238E27FC236}">
              <a16:creationId xmlns:a16="http://schemas.microsoft.com/office/drawing/2014/main" id="{AB93347F-3418-41F9-9EC2-87D2483658BF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53" name="AutoShape 292" descr="mail?cmd=cookie">
          <a:extLst>
            <a:ext uri="{FF2B5EF4-FFF2-40B4-BE49-F238E27FC236}">
              <a16:creationId xmlns:a16="http://schemas.microsoft.com/office/drawing/2014/main" id="{E953071F-430A-44F0-A79E-75255670D26F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54" name="AutoShape 292" descr="mail?cmd=cookie">
          <a:extLst>
            <a:ext uri="{FF2B5EF4-FFF2-40B4-BE49-F238E27FC236}">
              <a16:creationId xmlns:a16="http://schemas.microsoft.com/office/drawing/2014/main" id="{2A125E17-F0AD-4322-8880-709C57C2C94F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55" name="AutoShape 292" descr="mail?cmd=cookie">
          <a:extLst>
            <a:ext uri="{FF2B5EF4-FFF2-40B4-BE49-F238E27FC236}">
              <a16:creationId xmlns:a16="http://schemas.microsoft.com/office/drawing/2014/main" id="{1814879A-CD78-4282-A461-9ECB476ACDFE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56" name="AutoShape 292" descr="mail?cmd=cookie">
          <a:extLst>
            <a:ext uri="{FF2B5EF4-FFF2-40B4-BE49-F238E27FC236}">
              <a16:creationId xmlns:a16="http://schemas.microsoft.com/office/drawing/2014/main" id="{B4B59F67-5297-44EE-B8B0-62E4189CF060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57" name="AutoShape 292" descr="mail?cmd=cookie">
          <a:extLst>
            <a:ext uri="{FF2B5EF4-FFF2-40B4-BE49-F238E27FC236}">
              <a16:creationId xmlns:a16="http://schemas.microsoft.com/office/drawing/2014/main" id="{67A52558-CFE8-4266-BB0D-24C6109ED2BE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58" name="AutoShape 292" descr="mail?cmd=cookie">
          <a:extLst>
            <a:ext uri="{FF2B5EF4-FFF2-40B4-BE49-F238E27FC236}">
              <a16:creationId xmlns:a16="http://schemas.microsoft.com/office/drawing/2014/main" id="{148A03DF-47D3-4F8F-936D-C137B0BD4C46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59" name="AutoShape 292" descr="mail?cmd=cookie">
          <a:extLst>
            <a:ext uri="{FF2B5EF4-FFF2-40B4-BE49-F238E27FC236}">
              <a16:creationId xmlns:a16="http://schemas.microsoft.com/office/drawing/2014/main" id="{EC7F5124-2A15-45C0-9E13-3F161DD00C29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60" name="AutoShape 292" descr="mail?cmd=cookie">
          <a:extLst>
            <a:ext uri="{FF2B5EF4-FFF2-40B4-BE49-F238E27FC236}">
              <a16:creationId xmlns:a16="http://schemas.microsoft.com/office/drawing/2014/main" id="{2B6DD4DE-50F4-4EB9-9079-ED0B2166FF77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61" name="AutoShape 292" descr="mail?cmd=cookie">
          <a:extLst>
            <a:ext uri="{FF2B5EF4-FFF2-40B4-BE49-F238E27FC236}">
              <a16:creationId xmlns:a16="http://schemas.microsoft.com/office/drawing/2014/main" id="{ACC52429-C78F-4E88-9BEE-4072E5FD5A35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62" name="AutoShape 292" descr="mail?cmd=cookie">
          <a:extLst>
            <a:ext uri="{FF2B5EF4-FFF2-40B4-BE49-F238E27FC236}">
              <a16:creationId xmlns:a16="http://schemas.microsoft.com/office/drawing/2014/main" id="{ACF7EA76-600B-4C76-982F-C8ACF93FF781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63" name="AutoShape 292" descr="mail?cmd=cookie">
          <a:extLst>
            <a:ext uri="{FF2B5EF4-FFF2-40B4-BE49-F238E27FC236}">
              <a16:creationId xmlns:a16="http://schemas.microsoft.com/office/drawing/2014/main" id="{47718E9B-0210-4F11-9526-C493CF62E9D6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64" name="AutoShape 292" descr="mail?cmd=cookie">
          <a:extLst>
            <a:ext uri="{FF2B5EF4-FFF2-40B4-BE49-F238E27FC236}">
              <a16:creationId xmlns:a16="http://schemas.microsoft.com/office/drawing/2014/main" id="{90538F4E-9543-4FFA-8E67-DC7AFE028B5F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65" name="AutoShape 292" descr="mail?cmd=cookie">
          <a:extLst>
            <a:ext uri="{FF2B5EF4-FFF2-40B4-BE49-F238E27FC236}">
              <a16:creationId xmlns:a16="http://schemas.microsoft.com/office/drawing/2014/main" id="{3CF88C79-B2BC-4B8F-916C-C36B4EFA2DEF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66" name="AutoShape 292" descr="mail?cmd=cookie">
          <a:extLst>
            <a:ext uri="{FF2B5EF4-FFF2-40B4-BE49-F238E27FC236}">
              <a16:creationId xmlns:a16="http://schemas.microsoft.com/office/drawing/2014/main" id="{035D2481-BB52-4819-9559-09C5E32DEB5E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67" name="AutoShape 292" descr="mail?cmd=cookie">
          <a:extLst>
            <a:ext uri="{FF2B5EF4-FFF2-40B4-BE49-F238E27FC236}">
              <a16:creationId xmlns:a16="http://schemas.microsoft.com/office/drawing/2014/main" id="{03324D9A-F4A0-4564-A91D-CACEF78C45D9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68" name="AutoShape 292" descr="mail?cmd=cookie">
          <a:extLst>
            <a:ext uri="{FF2B5EF4-FFF2-40B4-BE49-F238E27FC236}">
              <a16:creationId xmlns:a16="http://schemas.microsoft.com/office/drawing/2014/main" id="{3563FF30-31F9-4AEA-B67B-C1D799CE5E91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69" name="AutoShape 292" descr="mail?cmd=cookie">
          <a:extLst>
            <a:ext uri="{FF2B5EF4-FFF2-40B4-BE49-F238E27FC236}">
              <a16:creationId xmlns:a16="http://schemas.microsoft.com/office/drawing/2014/main" id="{EC6CCE7B-1D2B-4A20-A889-AA506A618FE1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70" name="AutoShape 292" descr="mail?cmd=cookie">
          <a:extLst>
            <a:ext uri="{FF2B5EF4-FFF2-40B4-BE49-F238E27FC236}">
              <a16:creationId xmlns:a16="http://schemas.microsoft.com/office/drawing/2014/main" id="{DF454583-575F-417E-881B-CBA2F54AA6C2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71" name="AutoShape 292" descr="mail?cmd=cookie">
          <a:extLst>
            <a:ext uri="{FF2B5EF4-FFF2-40B4-BE49-F238E27FC236}">
              <a16:creationId xmlns:a16="http://schemas.microsoft.com/office/drawing/2014/main" id="{DCE605FD-1E5D-4FB5-82CF-21F12E1E8FFF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72" name="AutoShape 292" descr="mail?cmd=cookie">
          <a:extLst>
            <a:ext uri="{FF2B5EF4-FFF2-40B4-BE49-F238E27FC236}">
              <a16:creationId xmlns:a16="http://schemas.microsoft.com/office/drawing/2014/main" id="{3E543449-1A89-4E22-8385-F73ACE8B9D9A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73" name="AutoShape 292" descr="mail?cmd=cookie">
          <a:extLst>
            <a:ext uri="{FF2B5EF4-FFF2-40B4-BE49-F238E27FC236}">
              <a16:creationId xmlns:a16="http://schemas.microsoft.com/office/drawing/2014/main" id="{C3F4E026-DF3A-4C0D-ABCB-06C4A9B7255C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74" name="AutoShape 292" descr="mail?cmd=cookie">
          <a:extLst>
            <a:ext uri="{FF2B5EF4-FFF2-40B4-BE49-F238E27FC236}">
              <a16:creationId xmlns:a16="http://schemas.microsoft.com/office/drawing/2014/main" id="{2232FBA2-F2BA-4EE6-9D08-BB7D408C25EC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75" name="AutoShape 292" descr="mail?cmd=cookie">
          <a:extLst>
            <a:ext uri="{FF2B5EF4-FFF2-40B4-BE49-F238E27FC236}">
              <a16:creationId xmlns:a16="http://schemas.microsoft.com/office/drawing/2014/main" id="{43181270-060B-468B-B8AA-628DEFA6FCC7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76" name="AutoShape 292" descr="mail?cmd=cookie">
          <a:extLst>
            <a:ext uri="{FF2B5EF4-FFF2-40B4-BE49-F238E27FC236}">
              <a16:creationId xmlns:a16="http://schemas.microsoft.com/office/drawing/2014/main" id="{A465CF4D-CF04-4136-BFB5-594E46E120BE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77" name="AutoShape 292" descr="mail?cmd=cookie">
          <a:extLst>
            <a:ext uri="{FF2B5EF4-FFF2-40B4-BE49-F238E27FC236}">
              <a16:creationId xmlns:a16="http://schemas.microsoft.com/office/drawing/2014/main" id="{5F8F3D7A-98C1-4B5B-8994-05E994CED76B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78" name="AutoShape 292" descr="mail?cmd=cookie">
          <a:extLst>
            <a:ext uri="{FF2B5EF4-FFF2-40B4-BE49-F238E27FC236}">
              <a16:creationId xmlns:a16="http://schemas.microsoft.com/office/drawing/2014/main" id="{799A9A22-52F1-40CC-81E0-DA3B8FD3502A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79" name="AutoShape 292" descr="mail?cmd=cookie">
          <a:extLst>
            <a:ext uri="{FF2B5EF4-FFF2-40B4-BE49-F238E27FC236}">
              <a16:creationId xmlns:a16="http://schemas.microsoft.com/office/drawing/2014/main" id="{7706BC64-F0B9-460A-BD07-B99FEF248AE6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80" name="AutoShape 292" descr="mail?cmd=cookie">
          <a:extLst>
            <a:ext uri="{FF2B5EF4-FFF2-40B4-BE49-F238E27FC236}">
              <a16:creationId xmlns:a16="http://schemas.microsoft.com/office/drawing/2014/main" id="{04917768-3984-4596-B54E-CB0E272D8039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81" name="AutoShape 292" descr="mail?cmd=cookie">
          <a:extLst>
            <a:ext uri="{FF2B5EF4-FFF2-40B4-BE49-F238E27FC236}">
              <a16:creationId xmlns:a16="http://schemas.microsoft.com/office/drawing/2014/main" id="{197F5246-E1DB-45D4-89B0-344422C3E1B9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82" name="AutoShape 292" descr="mail?cmd=cookie">
          <a:extLst>
            <a:ext uri="{FF2B5EF4-FFF2-40B4-BE49-F238E27FC236}">
              <a16:creationId xmlns:a16="http://schemas.microsoft.com/office/drawing/2014/main" id="{0DFAB71A-95C9-4657-8D7A-D75B341038EF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83" name="AutoShape 292" descr="mail?cmd=cookie">
          <a:extLst>
            <a:ext uri="{FF2B5EF4-FFF2-40B4-BE49-F238E27FC236}">
              <a16:creationId xmlns:a16="http://schemas.microsoft.com/office/drawing/2014/main" id="{A1E3CF72-4DDF-4EA0-BD91-FF7A2A4D8FC5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84" name="AutoShape 292" descr="mail?cmd=cookie">
          <a:extLst>
            <a:ext uri="{FF2B5EF4-FFF2-40B4-BE49-F238E27FC236}">
              <a16:creationId xmlns:a16="http://schemas.microsoft.com/office/drawing/2014/main" id="{A2C0BB3F-B81A-4F86-8D26-FAD7E2408B52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85" name="AutoShape 292" descr="mail?cmd=cookie">
          <a:extLst>
            <a:ext uri="{FF2B5EF4-FFF2-40B4-BE49-F238E27FC236}">
              <a16:creationId xmlns:a16="http://schemas.microsoft.com/office/drawing/2014/main" id="{7952EA60-1FBA-4E6E-80F9-ECE37DDACF53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86" name="AutoShape 292" descr="mail?cmd=cookie">
          <a:extLst>
            <a:ext uri="{FF2B5EF4-FFF2-40B4-BE49-F238E27FC236}">
              <a16:creationId xmlns:a16="http://schemas.microsoft.com/office/drawing/2014/main" id="{35FC1A50-8A09-4145-9E29-BB5D70D25BE8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87" name="AutoShape 292" descr="mail?cmd=cookie">
          <a:extLst>
            <a:ext uri="{FF2B5EF4-FFF2-40B4-BE49-F238E27FC236}">
              <a16:creationId xmlns:a16="http://schemas.microsoft.com/office/drawing/2014/main" id="{84D0DAFB-CFBF-46B1-A2ED-DC57D90F6872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88" name="AutoShape 292" descr="mail?cmd=cookie">
          <a:extLst>
            <a:ext uri="{FF2B5EF4-FFF2-40B4-BE49-F238E27FC236}">
              <a16:creationId xmlns:a16="http://schemas.microsoft.com/office/drawing/2014/main" id="{8F6B7D56-2A0E-4990-8B4B-6ABAF8685CD1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89" name="AutoShape 292" descr="mail?cmd=cookie">
          <a:extLst>
            <a:ext uri="{FF2B5EF4-FFF2-40B4-BE49-F238E27FC236}">
              <a16:creationId xmlns:a16="http://schemas.microsoft.com/office/drawing/2014/main" id="{D05CC45F-ACEB-47DF-839B-C3CB9CAF097E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90" name="AutoShape 292" descr="mail?cmd=cookie">
          <a:extLst>
            <a:ext uri="{FF2B5EF4-FFF2-40B4-BE49-F238E27FC236}">
              <a16:creationId xmlns:a16="http://schemas.microsoft.com/office/drawing/2014/main" id="{67B9A790-6A41-49AD-A389-6C713314BC0C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91" name="AutoShape 292" descr="mail?cmd=cookie">
          <a:extLst>
            <a:ext uri="{FF2B5EF4-FFF2-40B4-BE49-F238E27FC236}">
              <a16:creationId xmlns:a16="http://schemas.microsoft.com/office/drawing/2014/main" id="{2BC532D1-D2E5-4414-A72B-A03F262D2344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92" name="AutoShape 292" descr="mail?cmd=cookie">
          <a:extLst>
            <a:ext uri="{FF2B5EF4-FFF2-40B4-BE49-F238E27FC236}">
              <a16:creationId xmlns:a16="http://schemas.microsoft.com/office/drawing/2014/main" id="{656F4AE9-2FF2-477F-AB94-5991D3F8AB30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93" name="AutoShape 292" descr="mail?cmd=cookie">
          <a:extLst>
            <a:ext uri="{FF2B5EF4-FFF2-40B4-BE49-F238E27FC236}">
              <a16:creationId xmlns:a16="http://schemas.microsoft.com/office/drawing/2014/main" id="{CEB92372-3630-41E2-BE7A-E1D547888655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94" name="AutoShape 292" descr="mail?cmd=cookie">
          <a:extLst>
            <a:ext uri="{FF2B5EF4-FFF2-40B4-BE49-F238E27FC236}">
              <a16:creationId xmlns:a16="http://schemas.microsoft.com/office/drawing/2014/main" id="{E49C0340-DC4C-4435-BB99-B3E7F33D728B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95" name="AutoShape 292" descr="mail?cmd=cookie">
          <a:extLst>
            <a:ext uri="{FF2B5EF4-FFF2-40B4-BE49-F238E27FC236}">
              <a16:creationId xmlns:a16="http://schemas.microsoft.com/office/drawing/2014/main" id="{31689B24-8D3B-435E-8FA9-C71404AD9509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96" name="AutoShape 292" descr="mail?cmd=cookie">
          <a:extLst>
            <a:ext uri="{FF2B5EF4-FFF2-40B4-BE49-F238E27FC236}">
              <a16:creationId xmlns:a16="http://schemas.microsoft.com/office/drawing/2014/main" id="{CF1C4DB8-63E8-45CC-8185-CF2797320C7D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97" name="AutoShape 292" descr="mail?cmd=cookie">
          <a:extLst>
            <a:ext uri="{FF2B5EF4-FFF2-40B4-BE49-F238E27FC236}">
              <a16:creationId xmlns:a16="http://schemas.microsoft.com/office/drawing/2014/main" id="{DF8956CF-A930-4C12-A3A4-9DC25C07F8B6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298" name="AutoShape 292" descr="mail?cmd=cookie">
          <a:extLst>
            <a:ext uri="{FF2B5EF4-FFF2-40B4-BE49-F238E27FC236}">
              <a16:creationId xmlns:a16="http://schemas.microsoft.com/office/drawing/2014/main" id="{41E503ED-B701-4187-B9EA-1AB6CAB3955D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299" name="AutoShape 292" descr="mail?cmd=cookie">
          <a:extLst>
            <a:ext uri="{FF2B5EF4-FFF2-40B4-BE49-F238E27FC236}">
              <a16:creationId xmlns:a16="http://schemas.microsoft.com/office/drawing/2014/main" id="{007D2573-9AD7-4CF9-A784-24C48A898653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00" name="AutoShape 292" descr="mail?cmd=cookie">
          <a:extLst>
            <a:ext uri="{FF2B5EF4-FFF2-40B4-BE49-F238E27FC236}">
              <a16:creationId xmlns:a16="http://schemas.microsoft.com/office/drawing/2014/main" id="{B66DFAA1-8AD9-48D6-BAAD-D667351DA255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01" name="AutoShape 292" descr="mail?cmd=cookie">
          <a:extLst>
            <a:ext uri="{FF2B5EF4-FFF2-40B4-BE49-F238E27FC236}">
              <a16:creationId xmlns:a16="http://schemas.microsoft.com/office/drawing/2014/main" id="{17363F21-A7C2-44EB-B1F0-9F6E5D220703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02" name="AutoShape 292" descr="mail?cmd=cookie">
          <a:extLst>
            <a:ext uri="{FF2B5EF4-FFF2-40B4-BE49-F238E27FC236}">
              <a16:creationId xmlns:a16="http://schemas.microsoft.com/office/drawing/2014/main" id="{6165A779-F66A-43C0-A656-38326F394CF2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295275"/>
    <xdr:sp macro="" textlink="">
      <xdr:nvSpPr>
        <xdr:cNvPr id="303" name="AutoShape 292" descr="mail?cmd=cookie">
          <a:extLst>
            <a:ext uri="{FF2B5EF4-FFF2-40B4-BE49-F238E27FC236}">
              <a16:creationId xmlns:a16="http://schemas.microsoft.com/office/drawing/2014/main" id="{A7168C17-1EFD-4AA0-8D1E-19E7F8C88719}"/>
            </a:ext>
          </a:extLst>
        </xdr:cNvPr>
        <xdr:cNvSpPr>
          <a:spLocks noChangeAspect="1" noChangeArrowheads="1"/>
        </xdr:cNvSpPr>
      </xdr:nvSpPr>
      <xdr:spPr bwMode="auto">
        <a:xfrm>
          <a:off x="0" y="24955500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295275"/>
    <xdr:sp macro="" textlink="">
      <xdr:nvSpPr>
        <xdr:cNvPr id="304" name="AutoShape 292" descr="mail?cmd=cookie">
          <a:extLst>
            <a:ext uri="{FF2B5EF4-FFF2-40B4-BE49-F238E27FC236}">
              <a16:creationId xmlns:a16="http://schemas.microsoft.com/office/drawing/2014/main" id="{7235E61D-F0D2-404B-96E1-886689CE0D9B}"/>
            </a:ext>
          </a:extLst>
        </xdr:cNvPr>
        <xdr:cNvSpPr>
          <a:spLocks noChangeAspect="1" noChangeArrowheads="1"/>
        </xdr:cNvSpPr>
      </xdr:nvSpPr>
      <xdr:spPr bwMode="auto">
        <a:xfrm>
          <a:off x="0" y="24955500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104775"/>
    <xdr:sp macro="" textlink="">
      <xdr:nvSpPr>
        <xdr:cNvPr id="305" name="AutoShape 292" descr="mail?cmd=cookie">
          <a:extLst>
            <a:ext uri="{FF2B5EF4-FFF2-40B4-BE49-F238E27FC236}">
              <a16:creationId xmlns:a16="http://schemas.microsoft.com/office/drawing/2014/main" id="{B199AB94-8FBF-4EB1-AF19-CF74917FFA6B}"/>
            </a:ext>
          </a:extLst>
        </xdr:cNvPr>
        <xdr:cNvSpPr>
          <a:spLocks noChangeAspect="1" noChangeArrowheads="1"/>
        </xdr:cNvSpPr>
      </xdr:nvSpPr>
      <xdr:spPr bwMode="auto">
        <a:xfrm>
          <a:off x="0" y="24955500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104775"/>
    <xdr:sp macro="" textlink="">
      <xdr:nvSpPr>
        <xdr:cNvPr id="306" name="AutoShape 292" descr="mail?cmd=cookie">
          <a:extLst>
            <a:ext uri="{FF2B5EF4-FFF2-40B4-BE49-F238E27FC236}">
              <a16:creationId xmlns:a16="http://schemas.microsoft.com/office/drawing/2014/main" id="{303EBBAF-1DC9-425D-AB3F-48D96D8CE9AD}"/>
            </a:ext>
          </a:extLst>
        </xdr:cNvPr>
        <xdr:cNvSpPr>
          <a:spLocks noChangeAspect="1" noChangeArrowheads="1"/>
        </xdr:cNvSpPr>
      </xdr:nvSpPr>
      <xdr:spPr bwMode="auto">
        <a:xfrm>
          <a:off x="0" y="24955500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104775"/>
    <xdr:sp macro="" textlink="">
      <xdr:nvSpPr>
        <xdr:cNvPr id="307" name="AutoShape 292" descr="mail?cmd=cookie">
          <a:extLst>
            <a:ext uri="{FF2B5EF4-FFF2-40B4-BE49-F238E27FC236}">
              <a16:creationId xmlns:a16="http://schemas.microsoft.com/office/drawing/2014/main" id="{B6C0E3D9-6223-41F6-B9F7-87785C16E0CB}"/>
            </a:ext>
          </a:extLst>
        </xdr:cNvPr>
        <xdr:cNvSpPr>
          <a:spLocks noChangeAspect="1" noChangeArrowheads="1"/>
        </xdr:cNvSpPr>
      </xdr:nvSpPr>
      <xdr:spPr bwMode="auto">
        <a:xfrm>
          <a:off x="0" y="24955500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295275"/>
    <xdr:sp macro="" textlink="">
      <xdr:nvSpPr>
        <xdr:cNvPr id="308" name="AutoShape 292" descr="mail?cmd=cookie">
          <a:extLst>
            <a:ext uri="{FF2B5EF4-FFF2-40B4-BE49-F238E27FC236}">
              <a16:creationId xmlns:a16="http://schemas.microsoft.com/office/drawing/2014/main" id="{0DDE3078-1ADF-481F-BBBD-335DCBE41BD5}"/>
            </a:ext>
          </a:extLst>
        </xdr:cNvPr>
        <xdr:cNvSpPr>
          <a:spLocks noChangeAspect="1" noChangeArrowheads="1"/>
        </xdr:cNvSpPr>
      </xdr:nvSpPr>
      <xdr:spPr bwMode="auto">
        <a:xfrm>
          <a:off x="0" y="24955500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295275"/>
    <xdr:sp macro="" textlink="">
      <xdr:nvSpPr>
        <xdr:cNvPr id="309" name="AutoShape 292" descr="mail?cmd=cookie">
          <a:extLst>
            <a:ext uri="{FF2B5EF4-FFF2-40B4-BE49-F238E27FC236}">
              <a16:creationId xmlns:a16="http://schemas.microsoft.com/office/drawing/2014/main" id="{5E4CABEF-3C97-4D3A-A86E-71503866F3F4}"/>
            </a:ext>
          </a:extLst>
        </xdr:cNvPr>
        <xdr:cNvSpPr>
          <a:spLocks noChangeAspect="1" noChangeArrowheads="1"/>
        </xdr:cNvSpPr>
      </xdr:nvSpPr>
      <xdr:spPr bwMode="auto">
        <a:xfrm>
          <a:off x="0" y="24955500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10" name="AutoShape 292" descr="mail?cmd=cookie">
          <a:extLst>
            <a:ext uri="{FF2B5EF4-FFF2-40B4-BE49-F238E27FC236}">
              <a16:creationId xmlns:a16="http://schemas.microsoft.com/office/drawing/2014/main" id="{655A8D69-4AED-4F4A-AB6B-AA7A76A46751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11" name="AutoShape 292" descr="mail?cmd=cookie">
          <a:extLst>
            <a:ext uri="{FF2B5EF4-FFF2-40B4-BE49-F238E27FC236}">
              <a16:creationId xmlns:a16="http://schemas.microsoft.com/office/drawing/2014/main" id="{A203D4D3-7AB5-46E7-8FED-35394041B700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12" name="AutoShape 292" descr="mail?cmd=cookie">
          <a:extLst>
            <a:ext uri="{FF2B5EF4-FFF2-40B4-BE49-F238E27FC236}">
              <a16:creationId xmlns:a16="http://schemas.microsoft.com/office/drawing/2014/main" id="{850681DB-6889-4817-8072-2F4D24975A1A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13" name="AutoShape 292" descr="mail?cmd=cookie">
          <a:extLst>
            <a:ext uri="{FF2B5EF4-FFF2-40B4-BE49-F238E27FC236}">
              <a16:creationId xmlns:a16="http://schemas.microsoft.com/office/drawing/2014/main" id="{A516166D-0B1C-4782-8937-46F048A78374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14" name="AutoShape 292" descr="mail?cmd=cookie">
          <a:extLst>
            <a:ext uri="{FF2B5EF4-FFF2-40B4-BE49-F238E27FC236}">
              <a16:creationId xmlns:a16="http://schemas.microsoft.com/office/drawing/2014/main" id="{ABEB070A-98ED-42DA-AF6D-7515AFAA5279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15" name="AutoShape 292" descr="mail?cmd=cookie">
          <a:extLst>
            <a:ext uri="{FF2B5EF4-FFF2-40B4-BE49-F238E27FC236}">
              <a16:creationId xmlns:a16="http://schemas.microsoft.com/office/drawing/2014/main" id="{439C4CB1-9249-4B7F-8A1D-0E4086D59D3C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16" name="AutoShape 292" descr="mail?cmd=cookie">
          <a:extLst>
            <a:ext uri="{FF2B5EF4-FFF2-40B4-BE49-F238E27FC236}">
              <a16:creationId xmlns:a16="http://schemas.microsoft.com/office/drawing/2014/main" id="{429EA312-E1EF-4CF0-A1A8-DB5881EC7BA8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17" name="AutoShape 292" descr="mail?cmd=cookie">
          <a:extLst>
            <a:ext uri="{FF2B5EF4-FFF2-40B4-BE49-F238E27FC236}">
              <a16:creationId xmlns:a16="http://schemas.microsoft.com/office/drawing/2014/main" id="{9E144529-9431-4DFF-A83E-75092FEF311B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18" name="AutoShape 292" descr="mail?cmd=cookie">
          <a:extLst>
            <a:ext uri="{FF2B5EF4-FFF2-40B4-BE49-F238E27FC236}">
              <a16:creationId xmlns:a16="http://schemas.microsoft.com/office/drawing/2014/main" id="{10CD3575-F4F1-41DB-ADFB-923BA5893191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19" name="AutoShape 292" descr="mail?cmd=cookie">
          <a:extLst>
            <a:ext uri="{FF2B5EF4-FFF2-40B4-BE49-F238E27FC236}">
              <a16:creationId xmlns:a16="http://schemas.microsoft.com/office/drawing/2014/main" id="{CCFCB231-5A60-47C4-A4FD-B4FCB39F7B25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20" name="AutoShape 292" descr="mail?cmd=cookie">
          <a:extLst>
            <a:ext uri="{FF2B5EF4-FFF2-40B4-BE49-F238E27FC236}">
              <a16:creationId xmlns:a16="http://schemas.microsoft.com/office/drawing/2014/main" id="{E68A0A83-1C62-48D3-AFA4-7C6C266C5D7A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21" name="AutoShape 292" descr="mail?cmd=cookie">
          <a:extLst>
            <a:ext uri="{FF2B5EF4-FFF2-40B4-BE49-F238E27FC236}">
              <a16:creationId xmlns:a16="http://schemas.microsoft.com/office/drawing/2014/main" id="{49AD7EDE-2E6E-482B-8A5F-D5FF1D1111EE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22" name="AutoShape 292" descr="mail?cmd=cookie">
          <a:extLst>
            <a:ext uri="{FF2B5EF4-FFF2-40B4-BE49-F238E27FC236}">
              <a16:creationId xmlns:a16="http://schemas.microsoft.com/office/drawing/2014/main" id="{3EA5B87E-9D66-4493-B47B-B5D0C056014E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23" name="AutoShape 292" descr="mail?cmd=cookie">
          <a:extLst>
            <a:ext uri="{FF2B5EF4-FFF2-40B4-BE49-F238E27FC236}">
              <a16:creationId xmlns:a16="http://schemas.microsoft.com/office/drawing/2014/main" id="{41658E2C-6469-4081-B30C-05C9D2AF709F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24" name="AutoShape 292" descr="mail?cmd=cookie">
          <a:extLst>
            <a:ext uri="{FF2B5EF4-FFF2-40B4-BE49-F238E27FC236}">
              <a16:creationId xmlns:a16="http://schemas.microsoft.com/office/drawing/2014/main" id="{71D75AE9-69D6-49C8-8A7B-85C766777B92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25" name="AutoShape 292" descr="mail?cmd=cookie">
          <a:extLst>
            <a:ext uri="{FF2B5EF4-FFF2-40B4-BE49-F238E27FC236}">
              <a16:creationId xmlns:a16="http://schemas.microsoft.com/office/drawing/2014/main" id="{20ED47DA-227A-4928-849E-E1B13DAAE875}"/>
            </a:ext>
          </a:extLst>
        </xdr:cNvPr>
        <xdr:cNvSpPr>
          <a:spLocks noChangeAspect="1" noChangeArrowheads="1"/>
        </xdr:cNvSpPr>
      </xdr:nvSpPr>
      <xdr:spPr bwMode="auto">
        <a:xfrm>
          <a:off x="0" y="238506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26" name="AutoShape 292" descr="mail?cmd=cookie">
          <a:extLst>
            <a:ext uri="{FF2B5EF4-FFF2-40B4-BE49-F238E27FC236}">
              <a16:creationId xmlns:a16="http://schemas.microsoft.com/office/drawing/2014/main" id="{304895E6-AF52-4A55-9A2C-36509B8C7558}"/>
            </a:ext>
          </a:extLst>
        </xdr:cNvPr>
        <xdr:cNvSpPr>
          <a:spLocks noChangeAspect="1" noChangeArrowheads="1"/>
        </xdr:cNvSpPr>
      </xdr:nvSpPr>
      <xdr:spPr bwMode="auto">
        <a:xfrm>
          <a:off x="0" y="244887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27" name="AutoShape 292" descr="mail?cmd=cookie">
          <a:extLst>
            <a:ext uri="{FF2B5EF4-FFF2-40B4-BE49-F238E27FC236}">
              <a16:creationId xmlns:a16="http://schemas.microsoft.com/office/drawing/2014/main" id="{81E7C5EF-09EB-4F7C-96AF-A6D5BFA62C08}"/>
            </a:ext>
          </a:extLst>
        </xdr:cNvPr>
        <xdr:cNvSpPr>
          <a:spLocks noChangeAspect="1" noChangeArrowheads="1"/>
        </xdr:cNvSpPr>
      </xdr:nvSpPr>
      <xdr:spPr bwMode="auto">
        <a:xfrm>
          <a:off x="0" y="244887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28" name="AutoShape 292" descr="mail?cmd=cookie">
          <a:extLst>
            <a:ext uri="{FF2B5EF4-FFF2-40B4-BE49-F238E27FC236}">
              <a16:creationId xmlns:a16="http://schemas.microsoft.com/office/drawing/2014/main" id="{EE58978C-7E10-45E8-99F8-70BE5C8B5A8E}"/>
            </a:ext>
          </a:extLst>
        </xdr:cNvPr>
        <xdr:cNvSpPr>
          <a:spLocks noChangeAspect="1" noChangeArrowheads="1"/>
        </xdr:cNvSpPr>
      </xdr:nvSpPr>
      <xdr:spPr bwMode="auto">
        <a:xfrm>
          <a:off x="0" y="244887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29" name="AutoShape 292" descr="mail?cmd=cookie">
          <a:extLst>
            <a:ext uri="{FF2B5EF4-FFF2-40B4-BE49-F238E27FC236}">
              <a16:creationId xmlns:a16="http://schemas.microsoft.com/office/drawing/2014/main" id="{22079E27-A101-428A-BCD5-73B4559771B3}"/>
            </a:ext>
          </a:extLst>
        </xdr:cNvPr>
        <xdr:cNvSpPr>
          <a:spLocks noChangeAspect="1" noChangeArrowheads="1"/>
        </xdr:cNvSpPr>
      </xdr:nvSpPr>
      <xdr:spPr bwMode="auto">
        <a:xfrm>
          <a:off x="0" y="244887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30" name="AutoShape 292" descr="mail?cmd=cookie">
          <a:extLst>
            <a:ext uri="{FF2B5EF4-FFF2-40B4-BE49-F238E27FC236}">
              <a16:creationId xmlns:a16="http://schemas.microsoft.com/office/drawing/2014/main" id="{8775AA68-E52E-4A6F-AA2F-F57C42072389}"/>
            </a:ext>
          </a:extLst>
        </xdr:cNvPr>
        <xdr:cNvSpPr>
          <a:spLocks noChangeAspect="1" noChangeArrowheads="1"/>
        </xdr:cNvSpPr>
      </xdr:nvSpPr>
      <xdr:spPr bwMode="auto">
        <a:xfrm>
          <a:off x="0" y="244887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31" name="AutoShape 292" descr="mail?cmd=cookie">
          <a:extLst>
            <a:ext uri="{FF2B5EF4-FFF2-40B4-BE49-F238E27FC236}">
              <a16:creationId xmlns:a16="http://schemas.microsoft.com/office/drawing/2014/main" id="{EFB22F9B-EFCF-45AF-89AF-2B66A30C2370}"/>
            </a:ext>
          </a:extLst>
        </xdr:cNvPr>
        <xdr:cNvSpPr>
          <a:spLocks noChangeAspect="1" noChangeArrowheads="1"/>
        </xdr:cNvSpPr>
      </xdr:nvSpPr>
      <xdr:spPr bwMode="auto">
        <a:xfrm>
          <a:off x="0" y="244887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32" name="AutoShape 292" descr="mail?cmd=cookie">
          <a:extLst>
            <a:ext uri="{FF2B5EF4-FFF2-40B4-BE49-F238E27FC236}">
              <a16:creationId xmlns:a16="http://schemas.microsoft.com/office/drawing/2014/main" id="{9FBBA7B4-0D3C-40D7-BE63-83C812EB2A40}"/>
            </a:ext>
          </a:extLst>
        </xdr:cNvPr>
        <xdr:cNvSpPr>
          <a:spLocks noChangeAspect="1" noChangeArrowheads="1"/>
        </xdr:cNvSpPr>
      </xdr:nvSpPr>
      <xdr:spPr bwMode="auto">
        <a:xfrm>
          <a:off x="0" y="244887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33" name="AutoShape 292" descr="mail?cmd=cookie">
          <a:extLst>
            <a:ext uri="{FF2B5EF4-FFF2-40B4-BE49-F238E27FC236}">
              <a16:creationId xmlns:a16="http://schemas.microsoft.com/office/drawing/2014/main" id="{CB174633-467F-4670-BAA3-C75304932BD4}"/>
            </a:ext>
          </a:extLst>
        </xdr:cNvPr>
        <xdr:cNvSpPr>
          <a:spLocks noChangeAspect="1" noChangeArrowheads="1"/>
        </xdr:cNvSpPr>
      </xdr:nvSpPr>
      <xdr:spPr bwMode="auto">
        <a:xfrm>
          <a:off x="0" y="244887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34" name="AutoShape 292" descr="mail?cmd=cookie">
          <a:extLst>
            <a:ext uri="{FF2B5EF4-FFF2-40B4-BE49-F238E27FC236}">
              <a16:creationId xmlns:a16="http://schemas.microsoft.com/office/drawing/2014/main" id="{65573A64-1931-4C59-AB43-610FB392A4EC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35" name="AutoShape 292" descr="mail?cmd=cookie">
          <a:extLst>
            <a:ext uri="{FF2B5EF4-FFF2-40B4-BE49-F238E27FC236}">
              <a16:creationId xmlns:a16="http://schemas.microsoft.com/office/drawing/2014/main" id="{F9EB7BA7-F18C-4C88-A408-691F2BFC3C99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36" name="AutoShape 292" descr="mail?cmd=cookie">
          <a:extLst>
            <a:ext uri="{FF2B5EF4-FFF2-40B4-BE49-F238E27FC236}">
              <a16:creationId xmlns:a16="http://schemas.microsoft.com/office/drawing/2014/main" id="{1818C76D-AA56-48D4-B96D-D4F0E9403F70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37" name="AutoShape 292" descr="mail?cmd=cookie">
          <a:extLst>
            <a:ext uri="{FF2B5EF4-FFF2-40B4-BE49-F238E27FC236}">
              <a16:creationId xmlns:a16="http://schemas.microsoft.com/office/drawing/2014/main" id="{455BE97D-7C82-4DE2-A116-B0E665EBB5E8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38" name="AutoShape 292" descr="mail?cmd=cookie">
          <a:extLst>
            <a:ext uri="{FF2B5EF4-FFF2-40B4-BE49-F238E27FC236}">
              <a16:creationId xmlns:a16="http://schemas.microsoft.com/office/drawing/2014/main" id="{1580BAF3-7E7C-4015-87F9-035FAAE2E3B3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39" name="AutoShape 292" descr="mail?cmd=cookie">
          <a:extLst>
            <a:ext uri="{FF2B5EF4-FFF2-40B4-BE49-F238E27FC236}">
              <a16:creationId xmlns:a16="http://schemas.microsoft.com/office/drawing/2014/main" id="{D6C74593-8426-4A39-B3E4-DD3B562E286E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40" name="AutoShape 292" descr="mail?cmd=cookie">
          <a:extLst>
            <a:ext uri="{FF2B5EF4-FFF2-40B4-BE49-F238E27FC236}">
              <a16:creationId xmlns:a16="http://schemas.microsoft.com/office/drawing/2014/main" id="{DA86FEEC-8F34-4A72-A45D-E1B8459DC75F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41" name="AutoShape 292" descr="mail?cmd=cookie">
          <a:extLst>
            <a:ext uri="{FF2B5EF4-FFF2-40B4-BE49-F238E27FC236}">
              <a16:creationId xmlns:a16="http://schemas.microsoft.com/office/drawing/2014/main" id="{01027BA2-8D45-480A-815E-C362A9AC9A06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42" name="AutoShape 292" descr="mail?cmd=cookie">
          <a:extLst>
            <a:ext uri="{FF2B5EF4-FFF2-40B4-BE49-F238E27FC236}">
              <a16:creationId xmlns:a16="http://schemas.microsoft.com/office/drawing/2014/main" id="{E2258F87-E763-4EFD-99C7-18E9F72039EC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43" name="AutoShape 292" descr="mail?cmd=cookie">
          <a:extLst>
            <a:ext uri="{FF2B5EF4-FFF2-40B4-BE49-F238E27FC236}">
              <a16:creationId xmlns:a16="http://schemas.microsoft.com/office/drawing/2014/main" id="{90BDF72E-092E-4CF2-8626-4D1EF36EE1C7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44" name="AutoShape 292" descr="mail?cmd=cookie">
          <a:extLst>
            <a:ext uri="{FF2B5EF4-FFF2-40B4-BE49-F238E27FC236}">
              <a16:creationId xmlns:a16="http://schemas.microsoft.com/office/drawing/2014/main" id="{DF3F4A29-67DC-454C-9884-B09642E6C2BA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45" name="AutoShape 292" descr="mail?cmd=cookie">
          <a:extLst>
            <a:ext uri="{FF2B5EF4-FFF2-40B4-BE49-F238E27FC236}">
              <a16:creationId xmlns:a16="http://schemas.microsoft.com/office/drawing/2014/main" id="{CBB589DC-19EB-4645-A3AD-11B2F7753D51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46" name="AutoShape 292" descr="mail?cmd=cookie">
          <a:extLst>
            <a:ext uri="{FF2B5EF4-FFF2-40B4-BE49-F238E27FC236}">
              <a16:creationId xmlns:a16="http://schemas.microsoft.com/office/drawing/2014/main" id="{7A6D7B43-DC8F-41D3-8C44-80CFB8563B73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47" name="AutoShape 292" descr="mail?cmd=cookie">
          <a:extLst>
            <a:ext uri="{FF2B5EF4-FFF2-40B4-BE49-F238E27FC236}">
              <a16:creationId xmlns:a16="http://schemas.microsoft.com/office/drawing/2014/main" id="{781935FC-B4D2-431E-BCD5-FAEB0CB8E62E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48" name="AutoShape 292" descr="mail?cmd=cookie">
          <a:extLst>
            <a:ext uri="{FF2B5EF4-FFF2-40B4-BE49-F238E27FC236}">
              <a16:creationId xmlns:a16="http://schemas.microsoft.com/office/drawing/2014/main" id="{DF846106-3941-4484-B8E3-B168F9F1A783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49" name="AutoShape 292" descr="mail?cmd=cookie">
          <a:extLst>
            <a:ext uri="{FF2B5EF4-FFF2-40B4-BE49-F238E27FC236}">
              <a16:creationId xmlns:a16="http://schemas.microsoft.com/office/drawing/2014/main" id="{F48145B9-FF47-4CCE-8D64-C29E64DD1A2E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50" name="AutoShape 292" descr="mail?cmd=cookie">
          <a:extLst>
            <a:ext uri="{FF2B5EF4-FFF2-40B4-BE49-F238E27FC236}">
              <a16:creationId xmlns:a16="http://schemas.microsoft.com/office/drawing/2014/main" id="{F254E388-C72E-44CD-8362-A82EFBADA339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51" name="AutoShape 292" descr="mail?cmd=cookie">
          <a:extLst>
            <a:ext uri="{FF2B5EF4-FFF2-40B4-BE49-F238E27FC236}">
              <a16:creationId xmlns:a16="http://schemas.microsoft.com/office/drawing/2014/main" id="{DEB4F861-CB6A-41CB-A3EB-BA87449E14AE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52" name="AutoShape 292" descr="mail?cmd=cookie">
          <a:extLst>
            <a:ext uri="{FF2B5EF4-FFF2-40B4-BE49-F238E27FC236}">
              <a16:creationId xmlns:a16="http://schemas.microsoft.com/office/drawing/2014/main" id="{7BC6859B-CA01-4477-A217-927641D65247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53" name="AutoShape 292" descr="mail?cmd=cookie">
          <a:extLst>
            <a:ext uri="{FF2B5EF4-FFF2-40B4-BE49-F238E27FC236}">
              <a16:creationId xmlns:a16="http://schemas.microsoft.com/office/drawing/2014/main" id="{6EB2CFA1-FD5A-4A61-8376-3EB962A39FA4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54" name="AutoShape 292" descr="mail?cmd=cookie">
          <a:extLst>
            <a:ext uri="{FF2B5EF4-FFF2-40B4-BE49-F238E27FC236}">
              <a16:creationId xmlns:a16="http://schemas.microsoft.com/office/drawing/2014/main" id="{6354F692-08DA-49CE-9B89-10B04EFBE54D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55" name="AutoShape 292" descr="mail?cmd=cookie">
          <a:extLst>
            <a:ext uri="{FF2B5EF4-FFF2-40B4-BE49-F238E27FC236}">
              <a16:creationId xmlns:a16="http://schemas.microsoft.com/office/drawing/2014/main" id="{88FBBB01-C2DC-44B9-902C-BB834B5753B0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56" name="AutoShape 292" descr="mail?cmd=cookie">
          <a:extLst>
            <a:ext uri="{FF2B5EF4-FFF2-40B4-BE49-F238E27FC236}">
              <a16:creationId xmlns:a16="http://schemas.microsoft.com/office/drawing/2014/main" id="{2C19B969-1E7B-4915-AEA4-229EBC931783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57" name="AutoShape 292" descr="mail?cmd=cookie">
          <a:extLst>
            <a:ext uri="{FF2B5EF4-FFF2-40B4-BE49-F238E27FC236}">
              <a16:creationId xmlns:a16="http://schemas.microsoft.com/office/drawing/2014/main" id="{08B994D0-D9ED-4358-8575-7933AA3E4F92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58" name="AutoShape 292" descr="mail?cmd=cookie">
          <a:extLst>
            <a:ext uri="{FF2B5EF4-FFF2-40B4-BE49-F238E27FC236}">
              <a16:creationId xmlns:a16="http://schemas.microsoft.com/office/drawing/2014/main" id="{2F48B40A-1F33-471D-BD63-80C8A073E0D2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59" name="AutoShape 292" descr="mail?cmd=cookie">
          <a:extLst>
            <a:ext uri="{FF2B5EF4-FFF2-40B4-BE49-F238E27FC236}">
              <a16:creationId xmlns:a16="http://schemas.microsoft.com/office/drawing/2014/main" id="{A93580DE-C9F9-4C90-BFD6-4C0FB53669FC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60" name="AutoShape 292" descr="mail?cmd=cookie">
          <a:extLst>
            <a:ext uri="{FF2B5EF4-FFF2-40B4-BE49-F238E27FC236}">
              <a16:creationId xmlns:a16="http://schemas.microsoft.com/office/drawing/2014/main" id="{385D8183-B796-4049-8B45-2EB5EA34451A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61" name="AutoShape 292" descr="mail?cmd=cookie">
          <a:extLst>
            <a:ext uri="{FF2B5EF4-FFF2-40B4-BE49-F238E27FC236}">
              <a16:creationId xmlns:a16="http://schemas.microsoft.com/office/drawing/2014/main" id="{75B69840-5EFD-489D-80C8-8040D1141C9B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62" name="AutoShape 292" descr="mail?cmd=cookie">
          <a:extLst>
            <a:ext uri="{FF2B5EF4-FFF2-40B4-BE49-F238E27FC236}">
              <a16:creationId xmlns:a16="http://schemas.microsoft.com/office/drawing/2014/main" id="{B4C91EB4-FB7C-429A-9E07-4046494117ED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63" name="AutoShape 292" descr="mail?cmd=cookie">
          <a:extLst>
            <a:ext uri="{FF2B5EF4-FFF2-40B4-BE49-F238E27FC236}">
              <a16:creationId xmlns:a16="http://schemas.microsoft.com/office/drawing/2014/main" id="{3CAF87A5-BE02-4A08-806F-6749435D362F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64" name="AutoShape 292" descr="mail?cmd=cookie">
          <a:extLst>
            <a:ext uri="{FF2B5EF4-FFF2-40B4-BE49-F238E27FC236}">
              <a16:creationId xmlns:a16="http://schemas.microsoft.com/office/drawing/2014/main" id="{22C7F617-C6C5-4AF7-A0E8-7566E985407C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65" name="AutoShape 292" descr="mail?cmd=cookie">
          <a:extLst>
            <a:ext uri="{FF2B5EF4-FFF2-40B4-BE49-F238E27FC236}">
              <a16:creationId xmlns:a16="http://schemas.microsoft.com/office/drawing/2014/main" id="{1579442E-73D4-4B9B-9B7B-EC7981F9D259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66" name="AutoShape 292" descr="mail?cmd=cookie">
          <a:extLst>
            <a:ext uri="{FF2B5EF4-FFF2-40B4-BE49-F238E27FC236}">
              <a16:creationId xmlns:a16="http://schemas.microsoft.com/office/drawing/2014/main" id="{B040356E-896E-4653-A709-23EF6CCFDC4E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67" name="AutoShape 292" descr="mail?cmd=cookie">
          <a:extLst>
            <a:ext uri="{FF2B5EF4-FFF2-40B4-BE49-F238E27FC236}">
              <a16:creationId xmlns:a16="http://schemas.microsoft.com/office/drawing/2014/main" id="{658EE50E-C466-439F-B1C7-48B910289D86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68" name="AutoShape 292" descr="mail?cmd=cookie">
          <a:extLst>
            <a:ext uri="{FF2B5EF4-FFF2-40B4-BE49-F238E27FC236}">
              <a16:creationId xmlns:a16="http://schemas.microsoft.com/office/drawing/2014/main" id="{D5C945A4-6576-48B0-98E8-29B67B6BF4D3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69" name="AutoShape 292" descr="mail?cmd=cookie">
          <a:extLst>
            <a:ext uri="{FF2B5EF4-FFF2-40B4-BE49-F238E27FC236}">
              <a16:creationId xmlns:a16="http://schemas.microsoft.com/office/drawing/2014/main" id="{0FCA9DC2-3FF2-4BF9-812B-940BF68D3724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70" name="AutoShape 292" descr="mail?cmd=cookie">
          <a:extLst>
            <a:ext uri="{FF2B5EF4-FFF2-40B4-BE49-F238E27FC236}">
              <a16:creationId xmlns:a16="http://schemas.microsoft.com/office/drawing/2014/main" id="{2DB3177B-694C-4E1F-9747-B782334836F4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71" name="AutoShape 292" descr="mail?cmd=cookie">
          <a:extLst>
            <a:ext uri="{FF2B5EF4-FFF2-40B4-BE49-F238E27FC236}">
              <a16:creationId xmlns:a16="http://schemas.microsoft.com/office/drawing/2014/main" id="{FE05645B-DA6D-4BE7-9F65-27C735E43740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72" name="AutoShape 292" descr="mail?cmd=cookie">
          <a:extLst>
            <a:ext uri="{FF2B5EF4-FFF2-40B4-BE49-F238E27FC236}">
              <a16:creationId xmlns:a16="http://schemas.microsoft.com/office/drawing/2014/main" id="{EA1582B4-DB41-4725-99DD-BFF80AFBBB9F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73" name="AutoShape 292" descr="mail?cmd=cookie">
          <a:extLst>
            <a:ext uri="{FF2B5EF4-FFF2-40B4-BE49-F238E27FC236}">
              <a16:creationId xmlns:a16="http://schemas.microsoft.com/office/drawing/2014/main" id="{FDF50AB0-2DC5-419B-BC63-5086F3EA49B0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74" name="AutoShape 292" descr="mail?cmd=cookie">
          <a:extLst>
            <a:ext uri="{FF2B5EF4-FFF2-40B4-BE49-F238E27FC236}">
              <a16:creationId xmlns:a16="http://schemas.microsoft.com/office/drawing/2014/main" id="{F946FC93-554D-4FF1-B17C-185EBDD2A92F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75" name="AutoShape 292" descr="mail?cmd=cookie">
          <a:extLst>
            <a:ext uri="{FF2B5EF4-FFF2-40B4-BE49-F238E27FC236}">
              <a16:creationId xmlns:a16="http://schemas.microsoft.com/office/drawing/2014/main" id="{CDB3B0F1-6589-4183-81B1-BE13FBDBF5A6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76" name="AutoShape 292" descr="mail?cmd=cookie">
          <a:extLst>
            <a:ext uri="{FF2B5EF4-FFF2-40B4-BE49-F238E27FC236}">
              <a16:creationId xmlns:a16="http://schemas.microsoft.com/office/drawing/2014/main" id="{F157A0D6-2F97-4939-9CA9-81D2FC442F27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733425"/>
    <xdr:sp macro="" textlink="">
      <xdr:nvSpPr>
        <xdr:cNvPr id="377" name="AutoShape 292" descr="mail?cmd=cookie">
          <a:extLst>
            <a:ext uri="{FF2B5EF4-FFF2-40B4-BE49-F238E27FC236}">
              <a16:creationId xmlns:a16="http://schemas.microsoft.com/office/drawing/2014/main" id="{571FA20A-0CEE-4CD8-B96C-DF4972606078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78" name="AutoShape 292" descr="mail?cmd=cookie">
          <a:extLst>
            <a:ext uri="{FF2B5EF4-FFF2-40B4-BE49-F238E27FC236}">
              <a16:creationId xmlns:a16="http://schemas.microsoft.com/office/drawing/2014/main" id="{BC526ADB-6579-4776-B057-3D8B577E0272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79" name="AutoShape 292" descr="mail?cmd=cookie">
          <a:extLst>
            <a:ext uri="{FF2B5EF4-FFF2-40B4-BE49-F238E27FC236}">
              <a16:creationId xmlns:a16="http://schemas.microsoft.com/office/drawing/2014/main" id="{74EF494D-F2C9-46EE-AC3E-AF7CEBE377D3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80" name="AutoShape 292" descr="mail?cmd=cookie">
          <a:extLst>
            <a:ext uri="{FF2B5EF4-FFF2-40B4-BE49-F238E27FC236}">
              <a16:creationId xmlns:a16="http://schemas.microsoft.com/office/drawing/2014/main" id="{0954C974-8BA5-4B16-AC4D-D1C295627686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99</xdr:row>
      <xdr:rowOff>0</xdr:rowOff>
    </xdr:from>
    <xdr:ext cx="9525" cy="971550"/>
    <xdr:sp macro="" textlink="">
      <xdr:nvSpPr>
        <xdr:cNvPr id="381" name="AutoShape 292" descr="mail?cmd=cookie">
          <a:extLst>
            <a:ext uri="{FF2B5EF4-FFF2-40B4-BE49-F238E27FC236}">
              <a16:creationId xmlns:a16="http://schemas.microsoft.com/office/drawing/2014/main" id="{F6862F01-4328-47B5-B880-63635A74F026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382" name="AutoShape 292" descr="mail?cmd=cookie">
          <a:extLst>
            <a:ext uri="{FF2B5EF4-FFF2-40B4-BE49-F238E27FC236}">
              <a16:creationId xmlns:a16="http://schemas.microsoft.com/office/drawing/2014/main" id="{B4C2E8B4-BC2D-4DED-BF85-00596E49D57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383" name="AutoShape 292" descr="mail?cmd=cookie">
          <a:extLst>
            <a:ext uri="{FF2B5EF4-FFF2-40B4-BE49-F238E27FC236}">
              <a16:creationId xmlns:a16="http://schemas.microsoft.com/office/drawing/2014/main" id="{5894B96F-E62D-44A3-87BB-39B9D45D460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384" name="AutoShape 292" descr="mail?cmd=cookie">
          <a:extLst>
            <a:ext uri="{FF2B5EF4-FFF2-40B4-BE49-F238E27FC236}">
              <a16:creationId xmlns:a16="http://schemas.microsoft.com/office/drawing/2014/main" id="{E78F1974-CBF0-4358-B1A2-D3109CAAFFFA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385" name="AutoShape 292" descr="mail?cmd=cookie">
          <a:extLst>
            <a:ext uri="{FF2B5EF4-FFF2-40B4-BE49-F238E27FC236}">
              <a16:creationId xmlns:a16="http://schemas.microsoft.com/office/drawing/2014/main" id="{C624CE78-3EDF-4E5C-96D5-AC405CBC9D7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386" name="AutoShape 292" descr="mail?cmd=cookie">
          <a:extLst>
            <a:ext uri="{FF2B5EF4-FFF2-40B4-BE49-F238E27FC236}">
              <a16:creationId xmlns:a16="http://schemas.microsoft.com/office/drawing/2014/main" id="{D71675D1-FC75-4E6B-9B4A-4B082236E9D0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387" name="AutoShape 292" descr="mail?cmd=cookie">
          <a:extLst>
            <a:ext uri="{FF2B5EF4-FFF2-40B4-BE49-F238E27FC236}">
              <a16:creationId xmlns:a16="http://schemas.microsoft.com/office/drawing/2014/main" id="{2E258102-9F9E-43FE-9842-F92C2CF5933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388" name="AutoShape 292" descr="mail?cmd=cookie">
          <a:extLst>
            <a:ext uri="{FF2B5EF4-FFF2-40B4-BE49-F238E27FC236}">
              <a16:creationId xmlns:a16="http://schemas.microsoft.com/office/drawing/2014/main" id="{4F4574EE-7EF0-49CB-875E-A5E62C9A65A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389" name="AutoShape 292" descr="mail?cmd=cookie">
          <a:extLst>
            <a:ext uri="{FF2B5EF4-FFF2-40B4-BE49-F238E27FC236}">
              <a16:creationId xmlns:a16="http://schemas.microsoft.com/office/drawing/2014/main" id="{61C656A0-44D8-4F0D-9E24-A60CC0195500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390" name="AutoShape 292" descr="mail?cmd=cookie">
          <a:extLst>
            <a:ext uri="{FF2B5EF4-FFF2-40B4-BE49-F238E27FC236}">
              <a16:creationId xmlns:a16="http://schemas.microsoft.com/office/drawing/2014/main" id="{031C7556-FDB1-44A1-ACDD-13A5D122E2C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391" name="AutoShape 292" descr="mail?cmd=cookie">
          <a:extLst>
            <a:ext uri="{FF2B5EF4-FFF2-40B4-BE49-F238E27FC236}">
              <a16:creationId xmlns:a16="http://schemas.microsoft.com/office/drawing/2014/main" id="{A8439C95-47AD-4B2F-8D84-887204A0AC3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392" name="AutoShape 292" descr="mail?cmd=cookie">
          <a:extLst>
            <a:ext uri="{FF2B5EF4-FFF2-40B4-BE49-F238E27FC236}">
              <a16:creationId xmlns:a16="http://schemas.microsoft.com/office/drawing/2014/main" id="{850DDE32-E9F9-4F4E-B003-7A6751EAAC6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393" name="AutoShape 292" descr="mail?cmd=cookie">
          <a:extLst>
            <a:ext uri="{FF2B5EF4-FFF2-40B4-BE49-F238E27FC236}">
              <a16:creationId xmlns:a16="http://schemas.microsoft.com/office/drawing/2014/main" id="{1B2CAD4A-0F0C-44D5-99EB-7A9C83D084F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394" name="AutoShape 292" descr="mail?cmd=cookie">
          <a:extLst>
            <a:ext uri="{FF2B5EF4-FFF2-40B4-BE49-F238E27FC236}">
              <a16:creationId xmlns:a16="http://schemas.microsoft.com/office/drawing/2014/main" id="{859794A0-DB52-4F50-8699-0A8660F0FEC0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395" name="AutoShape 292" descr="mail?cmd=cookie">
          <a:extLst>
            <a:ext uri="{FF2B5EF4-FFF2-40B4-BE49-F238E27FC236}">
              <a16:creationId xmlns:a16="http://schemas.microsoft.com/office/drawing/2014/main" id="{AD86C7C1-2DF4-48F6-B10F-C32A96E6CE9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396" name="AutoShape 292" descr="mail?cmd=cookie">
          <a:extLst>
            <a:ext uri="{FF2B5EF4-FFF2-40B4-BE49-F238E27FC236}">
              <a16:creationId xmlns:a16="http://schemas.microsoft.com/office/drawing/2014/main" id="{273E7A4F-3530-4ADC-BAFE-185BAD1FA90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397" name="AutoShape 292" descr="mail?cmd=cookie">
          <a:extLst>
            <a:ext uri="{FF2B5EF4-FFF2-40B4-BE49-F238E27FC236}">
              <a16:creationId xmlns:a16="http://schemas.microsoft.com/office/drawing/2014/main" id="{BFFA8F6C-1C11-4BBD-AB96-12C156C7E72F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398" name="AutoShape 292" descr="mail?cmd=cookie">
          <a:extLst>
            <a:ext uri="{FF2B5EF4-FFF2-40B4-BE49-F238E27FC236}">
              <a16:creationId xmlns:a16="http://schemas.microsoft.com/office/drawing/2014/main" id="{07C76837-D0EB-47D4-95FF-8DED605455F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399" name="AutoShape 292" descr="mail?cmd=cookie">
          <a:extLst>
            <a:ext uri="{FF2B5EF4-FFF2-40B4-BE49-F238E27FC236}">
              <a16:creationId xmlns:a16="http://schemas.microsoft.com/office/drawing/2014/main" id="{733D8D56-D504-4E7E-92C7-BD962E9EF64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00" name="AutoShape 292" descr="mail?cmd=cookie">
          <a:extLst>
            <a:ext uri="{FF2B5EF4-FFF2-40B4-BE49-F238E27FC236}">
              <a16:creationId xmlns:a16="http://schemas.microsoft.com/office/drawing/2014/main" id="{4A0F5BA0-C5ED-4FD0-85DC-A3F34B4FAA7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01" name="AutoShape 292" descr="mail?cmd=cookie">
          <a:extLst>
            <a:ext uri="{FF2B5EF4-FFF2-40B4-BE49-F238E27FC236}">
              <a16:creationId xmlns:a16="http://schemas.microsoft.com/office/drawing/2014/main" id="{B54FB412-799C-4DB8-AB59-00E0F4EDAB3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02" name="AutoShape 292" descr="mail?cmd=cookie">
          <a:extLst>
            <a:ext uri="{FF2B5EF4-FFF2-40B4-BE49-F238E27FC236}">
              <a16:creationId xmlns:a16="http://schemas.microsoft.com/office/drawing/2014/main" id="{258A9585-95F2-45D0-A892-3BB810139DA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03" name="AutoShape 292" descr="mail?cmd=cookie">
          <a:extLst>
            <a:ext uri="{FF2B5EF4-FFF2-40B4-BE49-F238E27FC236}">
              <a16:creationId xmlns:a16="http://schemas.microsoft.com/office/drawing/2014/main" id="{666C0BF1-9EFA-4111-AF98-343DED9CA6C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04" name="AutoShape 292" descr="mail?cmd=cookie">
          <a:extLst>
            <a:ext uri="{FF2B5EF4-FFF2-40B4-BE49-F238E27FC236}">
              <a16:creationId xmlns:a16="http://schemas.microsoft.com/office/drawing/2014/main" id="{2122FFB1-5F45-479D-A75A-4FEAC5DCC15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05" name="AutoShape 292" descr="mail?cmd=cookie">
          <a:extLst>
            <a:ext uri="{FF2B5EF4-FFF2-40B4-BE49-F238E27FC236}">
              <a16:creationId xmlns:a16="http://schemas.microsoft.com/office/drawing/2014/main" id="{6608C2DF-1148-4FC3-8DF4-FD471BEDC60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06" name="AutoShape 292" descr="mail?cmd=cookie">
          <a:extLst>
            <a:ext uri="{FF2B5EF4-FFF2-40B4-BE49-F238E27FC236}">
              <a16:creationId xmlns:a16="http://schemas.microsoft.com/office/drawing/2014/main" id="{2F783081-97B7-47DF-A1BD-067E167CC95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07" name="AutoShape 292" descr="mail?cmd=cookie">
          <a:extLst>
            <a:ext uri="{FF2B5EF4-FFF2-40B4-BE49-F238E27FC236}">
              <a16:creationId xmlns:a16="http://schemas.microsoft.com/office/drawing/2014/main" id="{4367BDFD-3309-44D7-958B-880A94B0282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08" name="AutoShape 292" descr="mail?cmd=cookie">
          <a:extLst>
            <a:ext uri="{FF2B5EF4-FFF2-40B4-BE49-F238E27FC236}">
              <a16:creationId xmlns:a16="http://schemas.microsoft.com/office/drawing/2014/main" id="{0FE0791F-7030-49D3-8D3D-09C86E3642D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09" name="AutoShape 292" descr="mail?cmd=cookie">
          <a:extLst>
            <a:ext uri="{FF2B5EF4-FFF2-40B4-BE49-F238E27FC236}">
              <a16:creationId xmlns:a16="http://schemas.microsoft.com/office/drawing/2014/main" id="{D1CA2408-C7EF-4DEE-B31C-7A52A94C259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10" name="AutoShape 292" descr="mail?cmd=cookie">
          <a:extLst>
            <a:ext uri="{FF2B5EF4-FFF2-40B4-BE49-F238E27FC236}">
              <a16:creationId xmlns:a16="http://schemas.microsoft.com/office/drawing/2014/main" id="{5B196FD5-3660-4DED-8568-31408F08981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11" name="AutoShape 292" descr="mail?cmd=cookie">
          <a:extLst>
            <a:ext uri="{FF2B5EF4-FFF2-40B4-BE49-F238E27FC236}">
              <a16:creationId xmlns:a16="http://schemas.microsoft.com/office/drawing/2014/main" id="{5157E635-C636-480D-968E-A7A60F2CE57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12" name="AutoShape 292" descr="mail?cmd=cookie">
          <a:extLst>
            <a:ext uri="{FF2B5EF4-FFF2-40B4-BE49-F238E27FC236}">
              <a16:creationId xmlns:a16="http://schemas.microsoft.com/office/drawing/2014/main" id="{715948DC-6529-4700-99B6-3C516B01E87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13" name="AutoShape 292" descr="mail?cmd=cookie">
          <a:extLst>
            <a:ext uri="{FF2B5EF4-FFF2-40B4-BE49-F238E27FC236}">
              <a16:creationId xmlns:a16="http://schemas.microsoft.com/office/drawing/2014/main" id="{F209AD4B-853F-4A86-83DB-42A85CCD7E9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14" name="AutoShape 292" descr="mail?cmd=cookie">
          <a:extLst>
            <a:ext uri="{FF2B5EF4-FFF2-40B4-BE49-F238E27FC236}">
              <a16:creationId xmlns:a16="http://schemas.microsoft.com/office/drawing/2014/main" id="{29E92643-CA40-4E6C-B106-272DF989337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15" name="AutoShape 292" descr="mail?cmd=cookie">
          <a:extLst>
            <a:ext uri="{FF2B5EF4-FFF2-40B4-BE49-F238E27FC236}">
              <a16:creationId xmlns:a16="http://schemas.microsoft.com/office/drawing/2014/main" id="{3452835B-244A-4138-AA36-31FF45AA827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16" name="AutoShape 292" descr="mail?cmd=cookie">
          <a:extLst>
            <a:ext uri="{FF2B5EF4-FFF2-40B4-BE49-F238E27FC236}">
              <a16:creationId xmlns:a16="http://schemas.microsoft.com/office/drawing/2014/main" id="{C8B325D5-5B46-46C6-A87A-ECAC9AE1073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17" name="AutoShape 292" descr="mail?cmd=cookie">
          <a:extLst>
            <a:ext uri="{FF2B5EF4-FFF2-40B4-BE49-F238E27FC236}">
              <a16:creationId xmlns:a16="http://schemas.microsoft.com/office/drawing/2014/main" id="{BF44D8D2-757B-4FCB-A512-5CFBA2E6617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18" name="AutoShape 292" descr="mail?cmd=cookie">
          <a:extLst>
            <a:ext uri="{FF2B5EF4-FFF2-40B4-BE49-F238E27FC236}">
              <a16:creationId xmlns:a16="http://schemas.microsoft.com/office/drawing/2014/main" id="{1CC1CD7A-062B-4225-82C1-A543B491A13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19" name="AutoShape 292" descr="mail?cmd=cookie">
          <a:extLst>
            <a:ext uri="{FF2B5EF4-FFF2-40B4-BE49-F238E27FC236}">
              <a16:creationId xmlns:a16="http://schemas.microsoft.com/office/drawing/2014/main" id="{E263F31B-3C7C-42D2-825C-2B25E0F5ED1A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20" name="AutoShape 292" descr="mail?cmd=cookie">
          <a:extLst>
            <a:ext uri="{FF2B5EF4-FFF2-40B4-BE49-F238E27FC236}">
              <a16:creationId xmlns:a16="http://schemas.microsoft.com/office/drawing/2014/main" id="{97C9B2B3-6DFE-4894-B2AC-5B3B0701D21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21" name="AutoShape 292" descr="mail?cmd=cookie">
          <a:extLst>
            <a:ext uri="{FF2B5EF4-FFF2-40B4-BE49-F238E27FC236}">
              <a16:creationId xmlns:a16="http://schemas.microsoft.com/office/drawing/2014/main" id="{67CD4C5B-A6AE-45C6-BDD9-1A27321858B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22" name="AutoShape 292" descr="mail?cmd=cookie">
          <a:extLst>
            <a:ext uri="{FF2B5EF4-FFF2-40B4-BE49-F238E27FC236}">
              <a16:creationId xmlns:a16="http://schemas.microsoft.com/office/drawing/2014/main" id="{279A726E-2A4F-447F-9F8B-F29496E0D4F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23" name="AutoShape 292" descr="mail?cmd=cookie">
          <a:extLst>
            <a:ext uri="{FF2B5EF4-FFF2-40B4-BE49-F238E27FC236}">
              <a16:creationId xmlns:a16="http://schemas.microsoft.com/office/drawing/2014/main" id="{3040E44D-C0CC-4F7A-97AF-78D65543EF1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24" name="AutoShape 292" descr="mail?cmd=cookie">
          <a:extLst>
            <a:ext uri="{FF2B5EF4-FFF2-40B4-BE49-F238E27FC236}">
              <a16:creationId xmlns:a16="http://schemas.microsoft.com/office/drawing/2014/main" id="{FF63CBFF-70D8-42B6-A233-8921FD8678F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25" name="AutoShape 292" descr="mail?cmd=cookie">
          <a:extLst>
            <a:ext uri="{FF2B5EF4-FFF2-40B4-BE49-F238E27FC236}">
              <a16:creationId xmlns:a16="http://schemas.microsoft.com/office/drawing/2014/main" id="{A141C9D8-8325-4F20-8E59-5FF4B7C143D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26" name="AutoShape 292" descr="mail?cmd=cookie">
          <a:extLst>
            <a:ext uri="{FF2B5EF4-FFF2-40B4-BE49-F238E27FC236}">
              <a16:creationId xmlns:a16="http://schemas.microsoft.com/office/drawing/2014/main" id="{FA39DABA-D1A2-40F9-8177-2D7B01D9834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27" name="AutoShape 292" descr="mail?cmd=cookie">
          <a:extLst>
            <a:ext uri="{FF2B5EF4-FFF2-40B4-BE49-F238E27FC236}">
              <a16:creationId xmlns:a16="http://schemas.microsoft.com/office/drawing/2014/main" id="{2E74F41A-62B0-4C43-BE8B-B8B292F9515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28" name="AutoShape 292" descr="mail?cmd=cookie">
          <a:extLst>
            <a:ext uri="{FF2B5EF4-FFF2-40B4-BE49-F238E27FC236}">
              <a16:creationId xmlns:a16="http://schemas.microsoft.com/office/drawing/2014/main" id="{BE370723-DCE4-415D-A001-61629E852D2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29" name="AutoShape 292" descr="mail?cmd=cookie">
          <a:extLst>
            <a:ext uri="{FF2B5EF4-FFF2-40B4-BE49-F238E27FC236}">
              <a16:creationId xmlns:a16="http://schemas.microsoft.com/office/drawing/2014/main" id="{90E8C11D-6C09-4582-8412-BE0F7E808CA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30" name="AutoShape 292" descr="mail?cmd=cookie">
          <a:extLst>
            <a:ext uri="{FF2B5EF4-FFF2-40B4-BE49-F238E27FC236}">
              <a16:creationId xmlns:a16="http://schemas.microsoft.com/office/drawing/2014/main" id="{EB4D750B-BF71-41B7-BCDB-63E3C3684AE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31" name="AutoShape 292" descr="mail?cmd=cookie">
          <a:extLst>
            <a:ext uri="{FF2B5EF4-FFF2-40B4-BE49-F238E27FC236}">
              <a16:creationId xmlns:a16="http://schemas.microsoft.com/office/drawing/2014/main" id="{FCEABF43-10BB-4A7A-92A5-ABE07402C0F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32" name="AutoShape 292" descr="mail?cmd=cookie">
          <a:extLst>
            <a:ext uri="{FF2B5EF4-FFF2-40B4-BE49-F238E27FC236}">
              <a16:creationId xmlns:a16="http://schemas.microsoft.com/office/drawing/2014/main" id="{343B95ED-F013-452B-884E-F65437F61E6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33" name="AutoShape 292" descr="mail?cmd=cookie">
          <a:extLst>
            <a:ext uri="{FF2B5EF4-FFF2-40B4-BE49-F238E27FC236}">
              <a16:creationId xmlns:a16="http://schemas.microsoft.com/office/drawing/2014/main" id="{CF0CD588-0541-4FE5-954E-828C730FBEF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34" name="AutoShape 292" descr="mail?cmd=cookie">
          <a:extLst>
            <a:ext uri="{FF2B5EF4-FFF2-40B4-BE49-F238E27FC236}">
              <a16:creationId xmlns:a16="http://schemas.microsoft.com/office/drawing/2014/main" id="{BE7684CD-150C-4772-9C00-4EDBB9A677E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35" name="AutoShape 292" descr="mail?cmd=cookie">
          <a:extLst>
            <a:ext uri="{FF2B5EF4-FFF2-40B4-BE49-F238E27FC236}">
              <a16:creationId xmlns:a16="http://schemas.microsoft.com/office/drawing/2014/main" id="{678089D1-8538-41AA-ACFC-9620BBFD71E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36" name="AutoShape 292" descr="mail?cmd=cookie">
          <a:extLst>
            <a:ext uri="{FF2B5EF4-FFF2-40B4-BE49-F238E27FC236}">
              <a16:creationId xmlns:a16="http://schemas.microsoft.com/office/drawing/2014/main" id="{7D76EDFF-0FB7-404B-B811-9E7363D6151F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37" name="AutoShape 292" descr="mail?cmd=cookie">
          <a:extLst>
            <a:ext uri="{FF2B5EF4-FFF2-40B4-BE49-F238E27FC236}">
              <a16:creationId xmlns:a16="http://schemas.microsoft.com/office/drawing/2014/main" id="{AF43B469-E226-4CFA-B99A-991E520C4F50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38" name="AutoShape 292" descr="mail?cmd=cookie">
          <a:extLst>
            <a:ext uri="{FF2B5EF4-FFF2-40B4-BE49-F238E27FC236}">
              <a16:creationId xmlns:a16="http://schemas.microsoft.com/office/drawing/2014/main" id="{87D6C01E-043E-4CB2-9CF6-4BBBC71B249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39" name="AutoShape 292" descr="mail?cmd=cookie">
          <a:extLst>
            <a:ext uri="{FF2B5EF4-FFF2-40B4-BE49-F238E27FC236}">
              <a16:creationId xmlns:a16="http://schemas.microsoft.com/office/drawing/2014/main" id="{3BA3C082-76CF-4516-8806-71B377D309D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40" name="AutoShape 292" descr="mail?cmd=cookie">
          <a:extLst>
            <a:ext uri="{FF2B5EF4-FFF2-40B4-BE49-F238E27FC236}">
              <a16:creationId xmlns:a16="http://schemas.microsoft.com/office/drawing/2014/main" id="{EC057093-65B1-4A01-BC2D-5099A100D68A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41" name="AutoShape 292" descr="mail?cmd=cookie">
          <a:extLst>
            <a:ext uri="{FF2B5EF4-FFF2-40B4-BE49-F238E27FC236}">
              <a16:creationId xmlns:a16="http://schemas.microsoft.com/office/drawing/2014/main" id="{1BBD3FD4-3A7A-4083-9ECB-19C55FE011E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42" name="AutoShape 292" descr="mail?cmd=cookie">
          <a:extLst>
            <a:ext uri="{FF2B5EF4-FFF2-40B4-BE49-F238E27FC236}">
              <a16:creationId xmlns:a16="http://schemas.microsoft.com/office/drawing/2014/main" id="{0E6B0A7D-A916-47E7-86FC-8A4179B3F58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43" name="AutoShape 292" descr="mail?cmd=cookie">
          <a:extLst>
            <a:ext uri="{FF2B5EF4-FFF2-40B4-BE49-F238E27FC236}">
              <a16:creationId xmlns:a16="http://schemas.microsoft.com/office/drawing/2014/main" id="{11427743-1D4E-47EC-9F94-1E079468C6A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44" name="AutoShape 292" descr="mail?cmd=cookie">
          <a:extLst>
            <a:ext uri="{FF2B5EF4-FFF2-40B4-BE49-F238E27FC236}">
              <a16:creationId xmlns:a16="http://schemas.microsoft.com/office/drawing/2014/main" id="{F0508E7E-EBD1-41CE-8064-C13FB3AD68B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45" name="AutoShape 292" descr="mail?cmd=cookie">
          <a:extLst>
            <a:ext uri="{FF2B5EF4-FFF2-40B4-BE49-F238E27FC236}">
              <a16:creationId xmlns:a16="http://schemas.microsoft.com/office/drawing/2014/main" id="{23800D85-9E69-4A21-968D-A60D22145F6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46" name="AutoShape 292" descr="mail?cmd=cookie">
          <a:extLst>
            <a:ext uri="{FF2B5EF4-FFF2-40B4-BE49-F238E27FC236}">
              <a16:creationId xmlns:a16="http://schemas.microsoft.com/office/drawing/2014/main" id="{184474A5-809D-4A63-A431-A064FE97C7B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47" name="AutoShape 292" descr="mail?cmd=cookie">
          <a:extLst>
            <a:ext uri="{FF2B5EF4-FFF2-40B4-BE49-F238E27FC236}">
              <a16:creationId xmlns:a16="http://schemas.microsoft.com/office/drawing/2014/main" id="{5894FF1B-41FE-4086-903A-CDE76E9910CA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48" name="AutoShape 292" descr="mail?cmd=cookie">
          <a:extLst>
            <a:ext uri="{FF2B5EF4-FFF2-40B4-BE49-F238E27FC236}">
              <a16:creationId xmlns:a16="http://schemas.microsoft.com/office/drawing/2014/main" id="{6CC8A4AA-ED5C-4209-940F-B9FD21083E3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49" name="AutoShape 292" descr="mail?cmd=cookie">
          <a:extLst>
            <a:ext uri="{FF2B5EF4-FFF2-40B4-BE49-F238E27FC236}">
              <a16:creationId xmlns:a16="http://schemas.microsoft.com/office/drawing/2014/main" id="{F44E8446-0C6D-4047-990D-43AE996123C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50" name="AutoShape 292" descr="mail?cmd=cookie">
          <a:extLst>
            <a:ext uri="{FF2B5EF4-FFF2-40B4-BE49-F238E27FC236}">
              <a16:creationId xmlns:a16="http://schemas.microsoft.com/office/drawing/2014/main" id="{AD83BE53-4C29-4716-97BB-5244CE77FDC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51" name="AutoShape 292" descr="mail?cmd=cookie">
          <a:extLst>
            <a:ext uri="{FF2B5EF4-FFF2-40B4-BE49-F238E27FC236}">
              <a16:creationId xmlns:a16="http://schemas.microsoft.com/office/drawing/2014/main" id="{AE37E081-F3CD-4277-A879-4A048E6B4A2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52" name="AutoShape 292" descr="mail?cmd=cookie">
          <a:extLst>
            <a:ext uri="{FF2B5EF4-FFF2-40B4-BE49-F238E27FC236}">
              <a16:creationId xmlns:a16="http://schemas.microsoft.com/office/drawing/2014/main" id="{B9F182A2-ADE8-4F39-9612-016FBF1C9FC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53" name="AutoShape 292" descr="mail?cmd=cookie">
          <a:extLst>
            <a:ext uri="{FF2B5EF4-FFF2-40B4-BE49-F238E27FC236}">
              <a16:creationId xmlns:a16="http://schemas.microsoft.com/office/drawing/2014/main" id="{6E5AE8FF-6254-493D-899B-C0FDB18E132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54" name="AutoShape 292" descr="mail?cmd=cookie">
          <a:extLst>
            <a:ext uri="{FF2B5EF4-FFF2-40B4-BE49-F238E27FC236}">
              <a16:creationId xmlns:a16="http://schemas.microsoft.com/office/drawing/2014/main" id="{24FC9DA7-9A79-40EE-857B-533B6CE4053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55" name="AutoShape 292" descr="mail?cmd=cookie">
          <a:extLst>
            <a:ext uri="{FF2B5EF4-FFF2-40B4-BE49-F238E27FC236}">
              <a16:creationId xmlns:a16="http://schemas.microsoft.com/office/drawing/2014/main" id="{7056C559-1279-4AD1-A303-D4522ED203D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56" name="AutoShape 292" descr="mail?cmd=cookie">
          <a:extLst>
            <a:ext uri="{FF2B5EF4-FFF2-40B4-BE49-F238E27FC236}">
              <a16:creationId xmlns:a16="http://schemas.microsoft.com/office/drawing/2014/main" id="{D2E5183D-F814-45A5-8B93-6931CB3ED9C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57" name="AutoShape 292" descr="mail?cmd=cookie">
          <a:extLst>
            <a:ext uri="{FF2B5EF4-FFF2-40B4-BE49-F238E27FC236}">
              <a16:creationId xmlns:a16="http://schemas.microsoft.com/office/drawing/2014/main" id="{8F19319C-1C2A-4036-AECC-14E63A41D8D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58" name="AutoShape 292" descr="mail?cmd=cookie">
          <a:extLst>
            <a:ext uri="{FF2B5EF4-FFF2-40B4-BE49-F238E27FC236}">
              <a16:creationId xmlns:a16="http://schemas.microsoft.com/office/drawing/2014/main" id="{4B8ADBD9-5C95-4D49-A96A-2E440335EDC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59" name="AutoShape 292" descr="mail?cmd=cookie">
          <a:extLst>
            <a:ext uri="{FF2B5EF4-FFF2-40B4-BE49-F238E27FC236}">
              <a16:creationId xmlns:a16="http://schemas.microsoft.com/office/drawing/2014/main" id="{A4896E3F-F4C7-4F5B-B4B4-4E931D806B8F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60" name="AutoShape 292" descr="mail?cmd=cookie">
          <a:extLst>
            <a:ext uri="{FF2B5EF4-FFF2-40B4-BE49-F238E27FC236}">
              <a16:creationId xmlns:a16="http://schemas.microsoft.com/office/drawing/2014/main" id="{CDF03C55-6A73-451C-80DC-B4CAF35CCD8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61" name="AutoShape 292" descr="mail?cmd=cookie">
          <a:extLst>
            <a:ext uri="{FF2B5EF4-FFF2-40B4-BE49-F238E27FC236}">
              <a16:creationId xmlns:a16="http://schemas.microsoft.com/office/drawing/2014/main" id="{AFD2F7A9-CDAE-4415-8C75-D489BE3F2120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103</xdr:row>
      <xdr:rowOff>0</xdr:rowOff>
    </xdr:from>
    <xdr:ext cx="9525" cy="295275"/>
    <xdr:sp macro="" textlink="">
      <xdr:nvSpPr>
        <xdr:cNvPr id="462" name="AutoShape 292" descr="mail?cmd=cookie">
          <a:extLst>
            <a:ext uri="{FF2B5EF4-FFF2-40B4-BE49-F238E27FC236}">
              <a16:creationId xmlns:a16="http://schemas.microsoft.com/office/drawing/2014/main" id="{54DC64C3-D831-4390-B1E6-AA7C32FFB21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842432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103</xdr:row>
      <xdr:rowOff>0</xdr:rowOff>
    </xdr:from>
    <xdr:ext cx="9525" cy="295275"/>
    <xdr:sp macro="" textlink="">
      <xdr:nvSpPr>
        <xdr:cNvPr id="463" name="AutoShape 292" descr="mail?cmd=cookie">
          <a:extLst>
            <a:ext uri="{FF2B5EF4-FFF2-40B4-BE49-F238E27FC236}">
              <a16:creationId xmlns:a16="http://schemas.microsoft.com/office/drawing/2014/main" id="{865CE075-07AD-4ABB-833B-5977BD8CB02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842432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103</xdr:row>
      <xdr:rowOff>0</xdr:rowOff>
    </xdr:from>
    <xdr:ext cx="9525" cy="104775"/>
    <xdr:sp macro="" textlink="">
      <xdr:nvSpPr>
        <xdr:cNvPr id="464" name="AutoShape 292" descr="mail?cmd=cookie">
          <a:extLst>
            <a:ext uri="{FF2B5EF4-FFF2-40B4-BE49-F238E27FC236}">
              <a16:creationId xmlns:a16="http://schemas.microsoft.com/office/drawing/2014/main" id="{B4B0DDF8-BC35-4207-942A-C52799E53AC0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842432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103</xdr:row>
      <xdr:rowOff>0</xdr:rowOff>
    </xdr:from>
    <xdr:ext cx="9525" cy="104775"/>
    <xdr:sp macro="" textlink="">
      <xdr:nvSpPr>
        <xdr:cNvPr id="465" name="AutoShape 292" descr="mail?cmd=cookie">
          <a:extLst>
            <a:ext uri="{FF2B5EF4-FFF2-40B4-BE49-F238E27FC236}">
              <a16:creationId xmlns:a16="http://schemas.microsoft.com/office/drawing/2014/main" id="{42A10226-F850-40A8-94E6-C47ABB1A3590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842432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103</xdr:row>
      <xdr:rowOff>0</xdr:rowOff>
    </xdr:from>
    <xdr:ext cx="9525" cy="104775"/>
    <xdr:sp macro="" textlink="">
      <xdr:nvSpPr>
        <xdr:cNvPr id="466" name="AutoShape 292" descr="mail?cmd=cookie">
          <a:extLst>
            <a:ext uri="{FF2B5EF4-FFF2-40B4-BE49-F238E27FC236}">
              <a16:creationId xmlns:a16="http://schemas.microsoft.com/office/drawing/2014/main" id="{00B080D5-E474-4D14-A33F-A44E886A799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842432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103</xdr:row>
      <xdr:rowOff>0</xdr:rowOff>
    </xdr:from>
    <xdr:ext cx="9525" cy="295275"/>
    <xdr:sp macro="" textlink="">
      <xdr:nvSpPr>
        <xdr:cNvPr id="467" name="AutoShape 292" descr="mail?cmd=cookie">
          <a:extLst>
            <a:ext uri="{FF2B5EF4-FFF2-40B4-BE49-F238E27FC236}">
              <a16:creationId xmlns:a16="http://schemas.microsoft.com/office/drawing/2014/main" id="{CDAD6497-8D23-4929-AB2E-3DF995B3913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842432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103</xdr:row>
      <xdr:rowOff>0</xdr:rowOff>
    </xdr:from>
    <xdr:ext cx="9525" cy="295275"/>
    <xdr:sp macro="" textlink="">
      <xdr:nvSpPr>
        <xdr:cNvPr id="468" name="AutoShape 292" descr="mail?cmd=cookie">
          <a:extLst>
            <a:ext uri="{FF2B5EF4-FFF2-40B4-BE49-F238E27FC236}">
              <a16:creationId xmlns:a16="http://schemas.microsoft.com/office/drawing/2014/main" id="{70F2A233-FB8E-4110-93FF-550CE47E0BA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842432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469" name="AutoShape 292" descr="mail?cmd=cookie">
          <a:extLst>
            <a:ext uri="{FF2B5EF4-FFF2-40B4-BE49-F238E27FC236}">
              <a16:creationId xmlns:a16="http://schemas.microsoft.com/office/drawing/2014/main" id="{2C0B5D10-534A-4EB8-BE49-C10C04B9F390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470" name="AutoShape 292" descr="mail?cmd=cookie">
          <a:extLst>
            <a:ext uri="{FF2B5EF4-FFF2-40B4-BE49-F238E27FC236}">
              <a16:creationId xmlns:a16="http://schemas.microsoft.com/office/drawing/2014/main" id="{F7B67005-4B91-4AFB-A2BE-9F3A86A57CAA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471" name="AutoShape 292" descr="mail?cmd=cookie">
          <a:extLst>
            <a:ext uri="{FF2B5EF4-FFF2-40B4-BE49-F238E27FC236}">
              <a16:creationId xmlns:a16="http://schemas.microsoft.com/office/drawing/2014/main" id="{2F053335-F4F9-42A1-87A2-6C64A56E1AD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472" name="AutoShape 292" descr="mail?cmd=cookie">
          <a:extLst>
            <a:ext uri="{FF2B5EF4-FFF2-40B4-BE49-F238E27FC236}">
              <a16:creationId xmlns:a16="http://schemas.microsoft.com/office/drawing/2014/main" id="{C636FA82-C642-4B30-A416-1C61C183C09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473" name="AutoShape 292" descr="mail?cmd=cookie">
          <a:extLst>
            <a:ext uri="{FF2B5EF4-FFF2-40B4-BE49-F238E27FC236}">
              <a16:creationId xmlns:a16="http://schemas.microsoft.com/office/drawing/2014/main" id="{7772E75C-5C87-4E74-9D59-EE85FF3984F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474" name="AutoShape 292" descr="mail?cmd=cookie">
          <a:extLst>
            <a:ext uri="{FF2B5EF4-FFF2-40B4-BE49-F238E27FC236}">
              <a16:creationId xmlns:a16="http://schemas.microsoft.com/office/drawing/2014/main" id="{6733A594-E53B-4B82-92DB-6AE07D358B9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475" name="AutoShape 292" descr="mail?cmd=cookie">
          <a:extLst>
            <a:ext uri="{FF2B5EF4-FFF2-40B4-BE49-F238E27FC236}">
              <a16:creationId xmlns:a16="http://schemas.microsoft.com/office/drawing/2014/main" id="{C939EDC9-498D-40E1-8555-4FCA0948665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101</xdr:row>
      <xdr:rowOff>0</xdr:rowOff>
    </xdr:from>
    <xdr:ext cx="9525" cy="733425"/>
    <xdr:sp macro="" textlink="">
      <xdr:nvSpPr>
        <xdr:cNvPr id="476" name="AutoShape 292" descr="mail?cmd=cookie">
          <a:extLst>
            <a:ext uri="{FF2B5EF4-FFF2-40B4-BE49-F238E27FC236}">
              <a16:creationId xmlns:a16="http://schemas.microsoft.com/office/drawing/2014/main" id="{61958FD1-163A-4F7B-9DB8-DD20F5E576E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77" name="AutoShape 292" descr="mail?cmd=cookie">
          <a:extLst>
            <a:ext uri="{FF2B5EF4-FFF2-40B4-BE49-F238E27FC236}">
              <a16:creationId xmlns:a16="http://schemas.microsoft.com/office/drawing/2014/main" id="{1644C73B-5A9D-46DC-8F7F-A3CEE950645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78" name="AutoShape 292" descr="mail?cmd=cookie">
          <a:extLst>
            <a:ext uri="{FF2B5EF4-FFF2-40B4-BE49-F238E27FC236}">
              <a16:creationId xmlns:a16="http://schemas.microsoft.com/office/drawing/2014/main" id="{7FD7C56A-EAA7-4113-8674-49C140106AE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79" name="AutoShape 292" descr="mail?cmd=cookie">
          <a:extLst>
            <a:ext uri="{FF2B5EF4-FFF2-40B4-BE49-F238E27FC236}">
              <a16:creationId xmlns:a16="http://schemas.microsoft.com/office/drawing/2014/main" id="{4E840FA2-9677-49F6-AA86-D04CDB45C7A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80" name="AutoShape 292" descr="mail?cmd=cookie">
          <a:extLst>
            <a:ext uri="{FF2B5EF4-FFF2-40B4-BE49-F238E27FC236}">
              <a16:creationId xmlns:a16="http://schemas.microsoft.com/office/drawing/2014/main" id="{1AD035FD-3A52-494D-949D-4135504C1EA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81" name="AutoShape 292" descr="mail?cmd=cookie">
          <a:extLst>
            <a:ext uri="{FF2B5EF4-FFF2-40B4-BE49-F238E27FC236}">
              <a16:creationId xmlns:a16="http://schemas.microsoft.com/office/drawing/2014/main" id="{1F4A761E-1DC1-4BA7-88B7-DFA155B13D8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82" name="AutoShape 292" descr="mail?cmd=cookie">
          <a:extLst>
            <a:ext uri="{FF2B5EF4-FFF2-40B4-BE49-F238E27FC236}">
              <a16:creationId xmlns:a16="http://schemas.microsoft.com/office/drawing/2014/main" id="{06DB69EB-E527-4EB7-88DC-2B5BED63DC0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83" name="AutoShape 292" descr="mail?cmd=cookie">
          <a:extLst>
            <a:ext uri="{FF2B5EF4-FFF2-40B4-BE49-F238E27FC236}">
              <a16:creationId xmlns:a16="http://schemas.microsoft.com/office/drawing/2014/main" id="{7B05021F-5C17-4FCE-B3B1-302AD2B2C67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84" name="AutoShape 292" descr="mail?cmd=cookie">
          <a:extLst>
            <a:ext uri="{FF2B5EF4-FFF2-40B4-BE49-F238E27FC236}">
              <a16:creationId xmlns:a16="http://schemas.microsoft.com/office/drawing/2014/main" id="{57671E5A-AC9F-4BA3-9C09-626428EA1BF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85" name="AutoShape 292" descr="mail?cmd=cookie">
          <a:extLst>
            <a:ext uri="{FF2B5EF4-FFF2-40B4-BE49-F238E27FC236}">
              <a16:creationId xmlns:a16="http://schemas.microsoft.com/office/drawing/2014/main" id="{6665F9B8-55F5-4E5F-89BB-C7CF41EB590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86" name="AutoShape 292" descr="mail?cmd=cookie">
          <a:extLst>
            <a:ext uri="{FF2B5EF4-FFF2-40B4-BE49-F238E27FC236}">
              <a16:creationId xmlns:a16="http://schemas.microsoft.com/office/drawing/2014/main" id="{4A1FEE20-1310-4C39-9714-10CD552BCF0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87" name="AutoShape 292" descr="mail?cmd=cookie">
          <a:extLst>
            <a:ext uri="{FF2B5EF4-FFF2-40B4-BE49-F238E27FC236}">
              <a16:creationId xmlns:a16="http://schemas.microsoft.com/office/drawing/2014/main" id="{EFC83673-271E-45AC-BC31-1C28BF6659C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88" name="AutoShape 292" descr="mail?cmd=cookie">
          <a:extLst>
            <a:ext uri="{FF2B5EF4-FFF2-40B4-BE49-F238E27FC236}">
              <a16:creationId xmlns:a16="http://schemas.microsoft.com/office/drawing/2014/main" id="{0D4877F2-109A-4360-8244-50975B99144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89" name="AutoShape 292" descr="mail?cmd=cookie">
          <a:extLst>
            <a:ext uri="{FF2B5EF4-FFF2-40B4-BE49-F238E27FC236}">
              <a16:creationId xmlns:a16="http://schemas.microsoft.com/office/drawing/2014/main" id="{D339FE3C-35D1-4F50-A029-5A6BE9711720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90" name="AutoShape 292" descr="mail?cmd=cookie">
          <a:extLst>
            <a:ext uri="{FF2B5EF4-FFF2-40B4-BE49-F238E27FC236}">
              <a16:creationId xmlns:a16="http://schemas.microsoft.com/office/drawing/2014/main" id="{049B5961-3431-4777-99BC-27B728B93FC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91" name="AutoShape 292" descr="mail?cmd=cookie">
          <a:extLst>
            <a:ext uri="{FF2B5EF4-FFF2-40B4-BE49-F238E27FC236}">
              <a16:creationId xmlns:a16="http://schemas.microsoft.com/office/drawing/2014/main" id="{EC5A248F-A906-4C9F-9B67-828475E742E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92" name="AutoShape 292" descr="mail?cmd=cookie">
          <a:extLst>
            <a:ext uri="{FF2B5EF4-FFF2-40B4-BE49-F238E27FC236}">
              <a16:creationId xmlns:a16="http://schemas.microsoft.com/office/drawing/2014/main" id="{E788CAEE-C687-4530-9918-F4AA389A21F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93" name="AutoShape 292" descr="mail?cmd=cookie">
          <a:extLst>
            <a:ext uri="{FF2B5EF4-FFF2-40B4-BE49-F238E27FC236}">
              <a16:creationId xmlns:a16="http://schemas.microsoft.com/office/drawing/2014/main" id="{4CE5B2C2-C7CD-43D6-9D61-2A090697E50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94" name="AutoShape 292" descr="mail?cmd=cookie">
          <a:extLst>
            <a:ext uri="{FF2B5EF4-FFF2-40B4-BE49-F238E27FC236}">
              <a16:creationId xmlns:a16="http://schemas.microsoft.com/office/drawing/2014/main" id="{8A4F0B53-2AC7-4540-A7E3-2329AEB2527A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95" name="AutoShape 292" descr="mail?cmd=cookie">
          <a:extLst>
            <a:ext uri="{FF2B5EF4-FFF2-40B4-BE49-F238E27FC236}">
              <a16:creationId xmlns:a16="http://schemas.microsoft.com/office/drawing/2014/main" id="{F8DA7425-4F07-485C-8A38-22EEBC2B7C7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496" name="AutoShape 292" descr="mail?cmd=cookie">
          <a:extLst>
            <a:ext uri="{FF2B5EF4-FFF2-40B4-BE49-F238E27FC236}">
              <a16:creationId xmlns:a16="http://schemas.microsoft.com/office/drawing/2014/main" id="{AFC4D871-C8A4-4B32-8712-4FB9D62518D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97" name="AutoShape 292" descr="mail?cmd=cookie">
          <a:extLst>
            <a:ext uri="{FF2B5EF4-FFF2-40B4-BE49-F238E27FC236}">
              <a16:creationId xmlns:a16="http://schemas.microsoft.com/office/drawing/2014/main" id="{BE80ECEF-9F71-4BE4-8E78-AA26B91361D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98" name="AutoShape 292" descr="mail?cmd=cookie">
          <a:extLst>
            <a:ext uri="{FF2B5EF4-FFF2-40B4-BE49-F238E27FC236}">
              <a16:creationId xmlns:a16="http://schemas.microsoft.com/office/drawing/2014/main" id="{06DBA65A-5E57-4E81-B9A0-4516E91803F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499" name="AutoShape 292" descr="mail?cmd=cookie">
          <a:extLst>
            <a:ext uri="{FF2B5EF4-FFF2-40B4-BE49-F238E27FC236}">
              <a16:creationId xmlns:a16="http://schemas.microsoft.com/office/drawing/2014/main" id="{FAE4AA63-53B6-482D-86EF-4E5F83F5F7A0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500" name="AutoShape 292" descr="mail?cmd=cookie">
          <a:extLst>
            <a:ext uri="{FF2B5EF4-FFF2-40B4-BE49-F238E27FC236}">
              <a16:creationId xmlns:a16="http://schemas.microsoft.com/office/drawing/2014/main" id="{E74E3A9C-0051-43DE-A72D-C94C0AAEB15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501" name="AutoShape 292" descr="mail?cmd=cookie">
          <a:extLst>
            <a:ext uri="{FF2B5EF4-FFF2-40B4-BE49-F238E27FC236}">
              <a16:creationId xmlns:a16="http://schemas.microsoft.com/office/drawing/2014/main" id="{FB474E54-14EC-4A74-A77B-1B06350615C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502" name="AutoShape 292" descr="mail?cmd=cookie">
          <a:extLst>
            <a:ext uri="{FF2B5EF4-FFF2-40B4-BE49-F238E27FC236}">
              <a16:creationId xmlns:a16="http://schemas.microsoft.com/office/drawing/2014/main" id="{FAEC9A1A-F5BB-450A-BF9F-2BA39C7B783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503" name="AutoShape 292" descr="mail?cmd=cookie">
          <a:extLst>
            <a:ext uri="{FF2B5EF4-FFF2-40B4-BE49-F238E27FC236}">
              <a16:creationId xmlns:a16="http://schemas.microsoft.com/office/drawing/2014/main" id="{2C976754-181D-4538-BE4F-B28058F034C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504" name="AutoShape 292" descr="mail?cmd=cookie">
          <a:extLst>
            <a:ext uri="{FF2B5EF4-FFF2-40B4-BE49-F238E27FC236}">
              <a16:creationId xmlns:a16="http://schemas.microsoft.com/office/drawing/2014/main" id="{8952F1D4-04D6-47D4-8CDA-97496987BF7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505" name="AutoShape 292" descr="mail?cmd=cookie">
          <a:extLst>
            <a:ext uri="{FF2B5EF4-FFF2-40B4-BE49-F238E27FC236}">
              <a16:creationId xmlns:a16="http://schemas.microsoft.com/office/drawing/2014/main" id="{2826AE9C-5BD9-4250-BA94-A026FD3ADB4F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506" name="AutoShape 292" descr="mail?cmd=cookie">
          <a:extLst>
            <a:ext uri="{FF2B5EF4-FFF2-40B4-BE49-F238E27FC236}">
              <a16:creationId xmlns:a16="http://schemas.microsoft.com/office/drawing/2014/main" id="{BB5B120A-397A-4EF3-8F9C-00CEF5E5142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507" name="AutoShape 292" descr="mail?cmd=cookie">
          <a:extLst>
            <a:ext uri="{FF2B5EF4-FFF2-40B4-BE49-F238E27FC236}">
              <a16:creationId xmlns:a16="http://schemas.microsoft.com/office/drawing/2014/main" id="{673FCB40-5F71-42BF-A275-7F498D65EDC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508" name="AutoShape 292" descr="mail?cmd=cookie">
          <a:extLst>
            <a:ext uri="{FF2B5EF4-FFF2-40B4-BE49-F238E27FC236}">
              <a16:creationId xmlns:a16="http://schemas.microsoft.com/office/drawing/2014/main" id="{C0198E98-CB2C-4E4F-B7B6-04901DF2755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509" name="AutoShape 292" descr="mail?cmd=cookie">
          <a:extLst>
            <a:ext uri="{FF2B5EF4-FFF2-40B4-BE49-F238E27FC236}">
              <a16:creationId xmlns:a16="http://schemas.microsoft.com/office/drawing/2014/main" id="{283A1E8B-84FC-4846-B13E-C6A3A254923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510" name="AutoShape 292" descr="mail?cmd=cookie">
          <a:extLst>
            <a:ext uri="{FF2B5EF4-FFF2-40B4-BE49-F238E27FC236}">
              <a16:creationId xmlns:a16="http://schemas.microsoft.com/office/drawing/2014/main" id="{8187387E-0250-4ED7-87A6-101DF7DEEA8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511" name="AutoShape 292" descr="mail?cmd=cookie">
          <a:extLst>
            <a:ext uri="{FF2B5EF4-FFF2-40B4-BE49-F238E27FC236}">
              <a16:creationId xmlns:a16="http://schemas.microsoft.com/office/drawing/2014/main" id="{920F6880-C75E-41E8-9DEC-277E2DBBCD2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512" name="AutoShape 292" descr="mail?cmd=cookie">
          <a:extLst>
            <a:ext uri="{FF2B5EF4-FFF2-40B4-BE49-F238E27FC236}">
              <a16:creationId xmlns:a16="http://schemas.microsoft.com/office/drawing/2014/main" id="{F5B7D7A8-3EAD-4812-988F-60755300913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513" name="AutoShape 292" descr="mail?cmd=cookie">
          <a:extLst>
            <a:ext uri="{FF2B5EF4-FFF2-40B4-BE49-F238E27FC236}">
              <a16:creationId xmlns:a16="http://schemas.microsoft.com/office/drawing/2014/main" id="{7F371308-7417-43C0-93C1-9C2243C7C50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514" name="AutoShape 292" descr="mail?cmd=cookie">
          <a:extLst>
            <a:ext uri="{FF2B5EF4-FFF2-40B4-BE49-F238E27FC236}">
              <a16:creationId xmlns:a16="http://schemas.microsoft.com/office/drawing/2014/main" id="{237799D6-497D-4574-B4FC-444CB9D4A26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515" name="AutoShape 292" descr="mail?cmd=cookie">
          <a:extLst>
            <a:ext uri="{FF2B5EF4-FFF2-40B4-BE49-F238E27FC236}">
              <a16:creationId xmlns:a16="http://schemas.microsoft.com/office/drawing/2014/main" id="{0BFED1F4-4EAA-4F18-9931-F8CAA5295C9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516" name="AutoShape 292" descr="mail?cmd=cookie">
          <a:extLst>
            <a:ext uri="{FF2B5EF4-FFF2-40B4-BE49-F238E27FC236}">
              <a16:creationId xmlns:a16="http://schemas.microsoft.com/office/drawing/2014/main" id="{477768F1-9186-4E36-82E4-0753F35EAD5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517" name="AutoShape 292" descr="mail?cmd=cookie">
          <a:extLst>
            <a:ext uri="{FF2B5EF4-FFF2-40B4-BE49-F238E27FC236}">
              <a16:creationId xmlns:a16="http://schemas.microsoft.com/office/drawing/2014/main" id="{11DD270D-5162-4C2F-9A1A-B8561739383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518" name="AutoShape 292" descr="mail?cmd=cookie">
          <a:extLst>
            <a:ext uri="{FF2B5EF4-FFF2-40B4-BE49-F238E27FC236}">
              <a16:creationId xmlns:a16="http://schemas.microsoft.com/office/drawing/2014/main" id="{E7709C02-00CC-4AD8-A8EC-AA4CF009CDE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519" name="AutoShape 292" descr="mail?cmd=cookie">
          <a:extLst>
            <a:ext uri="{FF2B5EF4-FFF2-40B4-BE49-F238E27FC236}">
              <a16:creationId xmlns:a16="http://schemas.microsoft.com/office/drawing/2014/main" id="{C7F4FA42-C9E3-4E0E-A09A-F60C9E65A8B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733425"/>
    <xdr:sp macro="" textlink="">
      <xdr:nvSpPr>
        <xdr:cNvPr id="520" name="AutoShape 292" descr="mail?cmd=cookie">
          <a:extLst>
            <a:ext uri="{FF2B5EF4-FFF2-40B4-BE49-F238E27FC236}">
              <a16:creationId xmlns:a16="http://schemas.microsoft.com/office/drawing/2014/main" id="{003F8D98-C2DE-4F75-A7ED-A151112D826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521" name="AutoShape 292" descr="mail?cmd=cookie">
          <a:extLst>
            <a:ext uri="{FF2B5EF4-FFF2-40B4-BE49-F238E27FC236}">
              <a16:creationId xmlns:a16="http://schemas.microsoft.com/office/drawing/2014/main" id="{2830EE28-05F7-4AB9-9FE0-9C161AAC554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522" name="AutoShape 292" descr="mail?cmd=cookie">
          <a:extLst>
            <a:ext uri="{FF2B5EF4-FFF2-40B4-BE49-F238E27FC236}">
              <a16:creationId xmlns:a16="http://schemas.microsoft.com/office/drawing/2014/main" id="{1A07D671-DE2D-409D-B3E3-255B978AFFE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523" name="AutoShape 292" descr="mail?cmd=cookie">
          <a:extLst>
            <a:ext uri="{FF2B5EF4-FFF2-40B4-BE49-F238E27FC236}">
              <a16:creationId xmlns:a16="http://schemas.microsoft.com/office/drawing/2014/main" id="{FCF0B00B-17CA-44A7-AF4B-73DA49A637F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100</xdr:row>
      <xdr:rowOff>0</xdr:rowOff>
    </xdr:from>
    <xdr:ext cx="9525" cy="971550"/>
    <xdr:sp macro="" textlink="">
      <xdr:nvSpPr>
        <xdr:cNvPr id="524" name="AutoShape 292" descr="mail?cmd=cookie">
          <a:extLst>
            <a:ext uri="{FF2B5EF4-FFF2-40B4-BE49-F238E27FC236}">
              <a16:creationId xmlns:a16="http://schemas.microsoft.com/office/drawing/2014/main" id="{15300439-44F6-4796-82F3-416D102C70F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25" name="AutoShape 292" descr="mail?cmd=cookie">
          <a:extLst>
            <a:ext uri="{FF2B5EF4-FFF2-40B4-BE49-F238E27FC236}">
              <a16:creationId xmlns:a16="http://schemas.microsoft.com/office/drawing/2014/main" id="{27583E71-FA07-4DA1-8B66-FC520F19F09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26" name="AutoShape 292" descr="mail?cmd=cookie">
          <a:extLst>
            <a:ext uri="{FF2B5EF4-FFF2-40B4-BE49-F238E27FC236}">
              <a16:creationId xmlns:a16="http://schemas.microsoft.com/office/drawing/2014/main" id="{5B28D69B-1ED1-4326-8589-4E58D18B2CA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27" name="AutoShape 292" descr="mail?cmd=cookie">
          <a:extLst>
            <a:ext uri="{FF2B5EF4-FFF2-40B4-BE49-F238E27FC236}">
              <a16:creationId xmlns:a16="http://schemas.microsoft.com/office/drawing/2014/main" id="{8328E24A-42CF-4C72-A871-744209F18CC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28" name="AutoShape 292" descr="mail?cmd=cookie">
          <a:extLst>
            <a:ext uri="{FF2B5EF4-FFF2-40B4-BE49-F238E27FC236}">
              <a16:creationId xmlns:a16="http://schemas.microsoft.com/office/drawing/2014/main" id="{BC6453AF-6689-4AC3-9E63-ECE35062541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29" name="AutoShape 292" descr="mail?cmd=cookie">
          <a:extLst>
            <a:ext uri="{FF2B5EF4-FFF2-40B4-BE49-F238E27FC236}">
              <a16:creationId xmlns:a16="http://schemas.microsoft.com/office/drawing/2014/main" id="{68CE4EAF-807B-49F2-9C43-3DD3E88D04F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30" name="AutoShape 292" descr="mail?cmd=cookie">
          <a:extLst>
            <a:ext uri="{FF2B5EF4-FFF2-40B4-BE49-F238E27FC236}">
              <a16:creationId xmlns:a16="http://schemas.microsoft.com/office/drawing/2014/main" id="{C97D9838-E198-464F-A554-F41DB40DFEDF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31" name="AutoShape 292" descr="mail?cmd=cookie">
          <a:extLst>
            <a:ext uri="{FF2B5EF4-FFF2-40B4-BE49-F238E27FC236}">
              <a16:creationId xmlns:a16="http://schemas.microsoft.com/office/drawing/2014/main" id="{0C776FA5-1EF2-4778-968E-54AAFDB6F7B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32" name="AutoShape 292" descr="mail?cmd=cookie">
          <a:extLst>
            <a:ext uri="{FF2B5EF4-FFF2-40B4-BE49-F238E27FC236}">
              <a16:creationId xmlns:a16="http://schemas.microsoft.com/office/drawing/2014/main" id="{8C4D7838-4778-4BE5-A621-C909D57AEED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33" name="AutoShape 292" descr="mail?cmd=cookie">
          <a:extLst>
            <a:ext uri="{FF2B5EF4-FFF2-40B4-BE49-F238E27FC236}">
              <a16:creationId xmlns:a16="http://schemas.microsoft.com/office/drawing/2014/main" id="{2A48A6CA-A0AA-4D88-A630-59478F75759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34" name="AutoShape 292" descr="mail?cmd=cookie">
          <a:extLst>
            <a:ext uri="{FF2B5EF4-FFF2-40B4-BE49-F238E27FC236}">
              <a16:creationId xmlns:a16="http://schemas.microsoft.com/office/drawing/2014/main" id="{DF283F43-DCCE-41EC-811F-6EA6B609B05F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35" name="AutoShape 292" descr="mail?cmd=cookie">
          <a:extLst>
            <a:ext uri="{FF2B5EF4-FFF2-40B4-BE49-F238E27FC236}">
              <a16:creationId xmlns:a16="http://schemas.microsoft.com/office/drawing/2014/main" id="{3806CBC7-711E-498C-920C-43D18851720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36" name="AutoShape 292" descr="mail?cmd=cookie">
          <a:extLst>
            <a:ext uri="{FF2B5EF4-FFF2-40B4-BE49-F238E27FC236}">
              <a16:creationId xmlns:a16="http://schemas.microsoft.com/office/drawing/2014/main" id="{379DCB27-4191-4F8E-A81E-49E8A7CDC9B0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37" name="AutoShape 292" descr="mail?cmd=cookie">
          <a:extLst>
            <a:ext uri="{FF2B5EF4-FFF2-40B4-BE49-F238E27FC236}">
              <a16:creationId xmlns:a16="http://schemas.microsoft.com/office/drawing/2014/main" id="{8E9C32D9-3EDF-4F31-B337-9CE40C3BA25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38" name="AutoShape 292" descr="mail?cmd=cookie">
          <a:extLst>
            <a:ext uri="{FF2B5EF4-FFF2-40B4-BE49-F238E27FC236}">
              <a16:creationId xmlns:a16="http://schemas.microsoft.com/office/drawing/2014/main" id="{2823DE5C-447F-48AC-98A3-724D26A6CEE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39" name="AutoShape 292" descr="mail?cmd=cookie">
          <a:extLst>
            <a:ext uri="{FF2B5EF4-FFF2-40B4-BE49-F238E27FC236}">
              <a16:creationId xmlns:a16="http://schemas.microsoft.com/office/drawing/2014/main" id="{E82122D6-A3CB-453D-899B-83E6760B6C4A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40" name="AutoShape 292" descr="mail?cmd=cookie">
          <a:extLst>
            <a:ext uri="{FF2B5EF4-FFF2-40B4-BE49-F238E27FC236}">
              <a16:creationId xmlns:a16="http://schemas.microsoft.com/office/drawing/2014/main" id="{F93B32BE-CD3E-4F11-97E7-C7CC19C69D3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41" name="AutoShape 292" descr="mail?cmd=cookie">
          <a:extLst>
            <a:ext uri="{FF2B5EF4-FFF2-40B4-BE49-F238E27FC236}">
              <a16:creationId xmlns:a16="http://schemas.microsoft.com/office/drawing/2014/main" id="{59BBE451-67AF-4A3C-ABD3-29876C08DAF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42" name="AutoShape 292" descr="mail?cmd=cookie">
          <a:extLst>
            <a:ext uri="{FF2B5EF4-FFF2-40B4-BE49-F238E27FC236}">
              <a16:creationId xmlns:a16="http://schemas.microsoft.com/office/drawing/2014/main" id="{663FA748-D56C-4BC7-81D8-4113D84470B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43" name="AutoShape 292" descr="mail?cmd=cookie">
          <a:extLst>
            <a:ext uri="{FF2B5EF4-FFF2-40B4-BE49-F238E27FC236}">
              <a16:creationId xmlns:a16="http://schemas.microsoft.com/office/drawing/2014/main" id="{F441254F-D8B5-45DB-9A36-7B511C50D55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44" name="AutoShape 292" descr="mail?cmd=cookie">
          <a:extLst>
            <a:ext uri="{FF2B5EF4-FFF2-40B4-BE49-F238E27FC236}">
              <a16:creationId xmlns:a16="http://schemas.microsoft.com/office/drawing/2014/main" id="{D68C720B-E6B5-4031-9CFF-3DB366D66E6A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45" name="AutoShape 292" descr="mail?cmd=cookie">
          <a:extLst>
            <a:ext uri="{FF2B5EF4-FFF2-40B4-BE49-F238E27FC236}">
              <a16:creationId xmlns:a16="http://schemas.microsoft.com/office/drawing/2014/main" id="{98FC880B-35FE-4D97-9373-550B5F6B998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46" name="AutoShape 292" descr="mail?cmd=cookie">
          <a:extLst>
            <a:ext uri="{FF2B5EF4-FFF2-40B4-BE49-F238E27FC236}">
              <a16:creationId xmlns:a16="http://schemas.microsoft.com/office/drawing/2014/main" id="{92163894-C5F0-4199-954C-E3A3D32C4B2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47" name="AutoShape 292" descr="mail?cmd=cookie">
          <a:extLst>
            <a:ext uri="{FF2B5EF4-FFF2-40B4-BE49-F238E27FC236}">
              <a16:creationId xmlns:a16="http://schemas.microsoft.com/office/drawing/2014/main" id="{5E8CA9B6-7C45-450B-91E7-E25C13CD917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48" name="AutoShape 292" descr="mail?cmd=cookie">
          <a:extLst>
            <a:ext uri="{FF2B5EF4-FFF2-40B4-BE49-F238E27FC236}">
              <a16:creationId xmlns:a16="http://schemas.microsoft.com/office/drawing/2014/main" id="{53A50B59-51DC-4C4F-AD52-FE001E2023C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49" name="AutoShape 292" descr="mail?cmd=cookie">
          <a:extLst>
            <a:ext uri="{FF2B5EF4-FFF2-40B4-BE49-F238E27FC236}">
              <a16:creationId xmlns:a16="http://schemas.microsoft.com/office/drawing/2014/main" id="{C1DB412C-226B-418F-A86E-2D2956B2D38F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50" name="AutoShape 292" descr="mail?cmd=cookie">
          <a:extLst>
            <a:ext uri="{FF2B5EF4-FFF2-40B4-BE49-F238E27FC236}">
              <a16:creationId xmlns:a16="http://schemas.microsoft.com/office/drawing/2014/main" id="{BE0185A0-18AD-4F8B-997A-59A96F6690C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51" name="AutoShape 292" descr="mail?cmd=cookie">
          <a:extLst>
            <a:ext uri="{FF2B5EF4-FFF2-40B4-BE49-F238E27FC236}">
              <a16:creationId xmlns:a16="http://schemas.microsoft.com/office/drawing/2014/main" id="{6516C620-FED0-403E-AC56-3656BB69222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52" name="AutoShape 292" descr="mail?cmd=cookie">
          <a:extLst>
            <a:ext uri="{FF2B5EF4-FFF2-40B4-BE49-F238E27FC236}">
              <a16:creationId xmlns:a16="http://schemas.microsoft.com/office/drawing/2014/main" id="{629D47D3-70BC-49AB-A8FF-5C465221DCB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53" name="AutoShape 292" descr="mail?cmd=cookie">
          <a:extLst>
            <a:ext uri="{FF2B5EF4-FFF2-40B4-BE49-F238E27FC236}">
              <a16:creationId xmlns:a16="http://schemas.microsoft.com/office/drawing/2014/main" id="{F747E9DE-8753-4A96-ABB1-9F63D700011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54" name="AutoShape 292" descr="mail?cmd=cookie">
          <a:extLst>
            <a:ext uri="{FF2B5EF4-FFF2-40B4-BE49-F238E27FC236}">
              <a16:creationId xmlns:a16="http://schemas.microsoft.com/office/drawing/2014/main" id="{FAA4428E-C86D-4794-AC8F-1C98582F4BD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55" name="AutoShape 292" descr="mail?cmd=cookie">
          <a:extLst>
            <a:ext uri="{FF2B5EF4-FFF2-40B4-BE49-F238E27FC236}">
              <a16:creationId xmlns:a16="http://schemas.microsoft.com/office/drawing/2014/main" id="{BE6292F3-E548-4C08-B02F-4EF0D5B36BFF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56" name="AutoShape 292" descr="mail?cmd=cookie">
          <a:extLst>
            <a:ext uri="{FF2B5EF4-FFF2-40B4-BE49-F238E27FC236}">
              <a16:creationId xmlns:a16="http://schemas.microsoft.com/office/drawing/2014/main" id="{57963B8B-99A6-47C0-AE2D-412C4AD38C7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57" name="AutoShape 292" descr="mail?cmd=cookie">
          <a:extLst>
            <a:ext uri="{FF2B5EF4-FFF2-40B4-BE49-F238E27FC236}">
              <a16:creationId xmlns:a16="http://schemas.microsoft.com/office/drawing/2014/main" id="{732A10D4-CE1F-42C0-B647-57C83B72A82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58" name="AutoShape 292" descr="mail?cmd=cookie">
          <a:extLst>
            <a:ext uri="{FF2B5EF4-FFF2-40B4-BE49-F238E27FC236}">
              <a16:creationId xmlns:a16="http://schemas.microsoft.com/office/drawing/2014/main" id="{0531CD8E-2484-4421-B046-C6BFBF12FA2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59" name="AutoShape 292" descr="mail?cmd=cookie">
          <a:extLst>
            <a:ext uri="{FF2B5EF4-FFF2-40B4-BE49-F238E27FC236}">
              <a16:creationId xmlns:a16="http://schemas.microsoft.com/office/drawing/2014/main" id="{B4CA92C0-BA24-4DB3-89DC-24D6976DC77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60" name="AutoShape 292" descr="mail?cmd=cookie">
          <a:extLst>
            <a:ext uri="{FF2B5EF4-FFF2-40B4-BE49-F238E27FC236}">
              <a16:creationId xmlns:a16="http://schemas.microsoft.com/office/drawing/2014/main" id="{51D25EF5-B03D-41A0-A08F-285813E5570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61" name="AutoShape 292" descr="mail?cmd=cookie">
          <a:extLst>
            <a:ext uri="{FF2B5EF4-FFF2-40B4-BE49-F238E27FC236}">
              <a16:creationId xmlns:a16="http://schemas.microsoft.com/office/drawing/2014/main" id="{4CC0207D-FDAB-479B-B4A5-E2B8EA9A36FF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62" name="AutoShape 292" descr="mail?cmd=cookie">
          <a:extLst>
            <a:ext uri="{FF2B5EF4-FFF2-40B4-BE49-F238E27FC236}">
              <a16:creationId xmlns:a16="http://schemas.microsoft.com/office/drawing/2014/main" id="{AD346CE0-68DD-4EC0-95FD-5614DE0708C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63" name="AutoShape 292" descr="mail?cmd=cookie">
          <a:extLst>
            <a:ext uri="{FF2B5EF4-FFF2-40B4-BE49-F238E27FC236}">
              <a16:creationId xmlns:a16="http://schemas.microsoft.com/office/drawing/2014/main" id="{92AE9729-967C-45E8-96CD-0E129839F2B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64" name="AutoShape 292" descr="mail?cmd=cookie">
          <a:extLst>
            <a:ext uri="{FF2B5EF4-FFF2-40B4-BE49-F238E27FC236}">
              <a16:creationId xmlns:a16="http://schemas.microsoft.com/office/drawing/2014/main" id="{7D37247B-554E-4136-B6F5-77B1D0B6155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65" name="AutoShape 292" descr="mail?cmd=cookie">
          <a:extLst>
            <a:ext uri="{FF2B5EF4-FFF2-40B4-BE49-F238E27FC236}">
              <a16:creationId xmlns:a16="http://schemas.microsoft.com/office/drawing/2014/main" id="{EC090AEE-7E12-478B-BF2B-F2D2B6F8456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66" name="AutoShape 292" descr="mail?cmd=cookie">
          <a:extLst>
            <a:ext uri="{FF2B5EF4-FFF2-40B4-BE49-F238E27FC236}">
              <a16:creationId xmlns:a16="http://schemas.microsoft.com/office/drawing/2014/main" id="{B105B24D-B52B-4350-8CF8-4BDB8DDED35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67" name="AutoShape 292" descr="mail?cmd=cookie">
          <a:extLst>
            <a:ext uri="{FF2B5EF4-FFF2-40B4-BE49-F238E27FC236}">
              <a16:creationId xmlns:a16="http://schemas.microsoft.com/office/drawing/2014/main" id="{8682E42F-20DA-4537-8499-4157B174B5E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68" name="AutoShape 292" descr="mail?cmd=cookie">
          <a:extLst>
            <a:ext uri="{FF2B5EF4-FFF2-40B4-BE49-F238E27FC236}">
              <a16:creationId xmlns:a16="http://schemas.microsoft.com/office/drawing/2014/main" id="{F3474813-15ED-472C-A981-0937255C6E3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69" name="AutoShape 292" descr="mail?cmd=cookie">
          <a:extLst>
            <a:ext uri="{FF2B5EF4-FFF2-40B4-BE49-F238E27FC236}">
              <a16:creationId xmlns:a16="http://schemas.microsoft.com/office/drawing/2014/main" id="{74C46801-B5C5-4776-B190-0919745D98A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70" name="AutoShape 292" descr="mail?cmd=cookie">
          <a:extLst>
            <a:ext uri="{FF2B5EF4-FFF2-40B4-BE49-F238E27FC236}">
              <a16:creationId xmlns:a16="http://schemas.microsoft.com/office/drawing/2014/main" id="{10C625EB-3341-457B-BD86-62F615481BC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71" name="AutoShape 292" descr="mail?cmd=cookie">
          <a:extLst>
            <a:ext uri="{FF2B5EF4-FFF2-40B4-BE49-F238E27FC236}">
              <a16:creationId xmlns:a16="http://schemas.microsoft.com/office/drawing/2014/main" id="{1EAEFA20-2220-4EFA-B3EA-002F50391DB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72" name="AutoShape 292" descr="mail?cmd=cookie">
          <a:extLst>
            <a:ext uri="{FF2B5EF4-FFF2-40B4-BE49-F238E27FC236}">
              <a16:creationId xmlns:a16="http://schemas.microsoft.com/office/drawing/2014/main" id="{452DE98A-8731-48B7-9BBD-07A37E3551C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73" name="AutoShape 292" descr="mail?cmd=cookie">
          <a:extLst>
            <a:ext uri="{FF2B5EF4-FFF2-40B4-BE49-F238E27FC236}">
              <a16:creationId xmlns:a16="http://schemas.microsoft.com/office/drawing/2014/main" id="{E40817F3-DB14-4489-9E4F-7675FA630EAF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74" name="AutoShape 292" descr="mail?cmd=cookie">
          <a:extLst>
            <a:ext uri="{FF2B5EF4-FFF2-40B4-BE49-F238E27FC236}">
              <a16:creationId xmlns:a16="http://schemas.microsoft.com/office/drawing/2014/main" id="{F626E189-86DD-4B26-908E-52EF4EC4032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75" name="AutoShape 292" descr="mail?cmd=cookie">
          <a:extLst>
            <a:ext uri="{FF2B5EF4-FFF2-40B4-BE49-F238E27FC236}">
              <a16:creationId xmlns:a16="http://schemas.microsoft.com/office/drawing/2014/main" id="{DE97A0D8-3FB0-4604-BC1F-4C79D8DA62B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76" name="AutoShape 292" descr="mail?cmd=cookie">
          <a:extLst>
            <a:ext uri="{FF2B5EF4-FFF2-40B4-BE49-F238E27FC236}">
              <a16:creationId xmlns:a16="http://schemas.microsoft.com/office/drawing/2014/main" id="{B2FC0CB9-6E6A-4DB8-A369-2F2EC961435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77" name="AutoShape 292" descr="mail?cmd=cookie">
          <a:extLst>
            <a:ext uri="{FF2B5EF4-FFF2-40B4-BE49-F238E27FC236}">
              <a16:creationId xmlns:a16="http://schemas.microsoft.com/office/drawing/2014/main" id="{101E4A94-66AF-4069-82C6-6F0377C7CA4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78" name="AutoShape 292" descr="mail?cmd=cookie">
          <a:extLst>
            <a:ext uri="{FF2B5EF4-FFF2-40B4-BE49-F238E27FC236}">
              <a16:creationId xmlns:a16="http://schemas.microsoft.com/office/drawing/2014/main" id="{DB392AAB-7553-49CD-996F-9996E78980D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79" name="AutoShape 292" descr="mail?cmd=cookie">
          <a:extLst>
            <a:ext uri="{FF2B5EF4-FFF2-40B4-BE49-F238E27FC236}">
              <a16:creationId xmlns:a16="http://schemas.microsoft.com/office/drawing/2014/main" id="{EAA12B6F-D26B-44DF-991B-E462AE0167B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80" name="AutoShape 292" descr="mail?cmd=cookie">
          <a:extLst>
            <a:ext uri="{FF2B5EF4-FFF2-40B4-BE49-F238E27FC236}">
              <a16:creationId xmlns:a16="http://schemas.microsoft.com/office/drawing/2014/main" id="{2501068E-19E1-4307-B1EA-3F15EAAEE04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81" name="AutoShape 292" descr="mail?cmd=cookie">
          <a:extLst>
            <a:ext uri="{FF2B5EF4-FFF2-40B4-BE49-F238E27FC236}">
              <a16:creationId xmlns:a16="http://schemas.microsoft.com/office/drawing/2014/main" id="{BEC52A2D-6E49-40CC-83D4-EE484DA8A2F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82" name="AutoShape 292" descr="mail?cmd=cookie">
          <a:extLst>
            <a:ext uri="{FF2B5EF4-FFF2-40B4-BE49-F238E27FC236}">
              <a16:creationId xmlns:a16="http://schemas.microsoft.com/office/drawing/2014/main" id="{764E6FE6-1054-481B-B473-9BB6EFDB2BB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83" name="AutoShape 292" descr="mail?cmd=cookie">
          <a:extLst>
            <a:ext uri="{FF2B5EF4-FFF2-40B4-BE49-F238E27FC236}">
              <a16:creationId xmlns:a16="http://schemas.microsoft.com/office/drawing/2014/main" id="{FF18454D-A1C4-4CDF-95E4-987A32FC23D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84" name="AutoShape 292" descr="mail?cmd=cookie">
          <a:extLst>
            <a:ext uri="{FF2B5EF4-FFF2-40B4-BE49-F238E27FC236}">
              <a16:creationId xmlns:a16="http://schemas.microsoft.com/office/drawing/2014/main" id="{47103047-00C5-4054-8F5A-A545F09AAAA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85" name="AutoShape 292" descr="mail?cmd=cookie">
          <a:extLst>
            <a:ext uri="{FF2B5EF4-FFF2-40B4-BE49-F238E27FC236}">
              <a16:creationId xmlns:a16="http://schemas.microsoft.com/office/drawing/2014/main" id="{C51FD50A-E7AD-4A5F-97F7-5988C7990FC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86" name="AutoShape 292" descr="mail?cmd=cookie">
          <a:extLst>
            <a:ext uri="{FF2B5EF4-FFF2-40B4-BE49-F238E27FC236}">
              <a16:creationId xmlns:a16="http://schemas.microsoft.com/office/drawing/2014/main" id="{9F36748E-AF9A-464B-894F-E6B50001BCD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87" name="AutoShape 292" descr="mail?cmd=cookie">
          <a:extLst>
            <a:ext uri="{FF2B5EF4-FFF2-40B4-BE49-F238E27FC236}">
              <a16:creationId xmlns:a16="http://schemas.microsoft.com/office/drawing/2014/main" id="{9686E386-98E5-4B30-82AC-6791892CF72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88" name="AutoShape 292" descr="mail?cmd=cookie">
          <a:extLst>
            <a:ext uri="{FF2B5EF4-FFF2-40B4-BE49-F238E27FC236}">
              <a16:creationId xmlns:a16="http://schemas.microsoft.com/office/drawing/2014/main" id="{79E44471-BE3D-44A9-977E-8C9EEC9CD5D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89" name="AutoShape 292" descr="mail?cmd=cookie">
          <a:extLst>
            <a:ext uri="{FF2B5EF4-FFF2-40B4-BE49-F238E27FC236}">
              <a16:creationId xmlns:a16="http://schemas.microsoft.com/office/drawing/2014/main" id="{757FED96-89D4-455C-8546-1A0F97595E6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90" name="AutoShape 292" descr="mail?cmd=cookie">
          <a:extLst>
            <a:ext uri="{FF2B5EF4-FFF2-40B4-BE49-F238E27FC236}">
              <a16:creationId xmlns:a16="http://schemas.microsoft.com/office/drawing/2014/main" id="{01E234AA-3CC8-4D50-A9E7-466741D4BAEF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91" name="AutoShape 292" descr="mail?cmd=cookie">
          <a:extLst>
            <a:ext uri="{FF2B5EF4-FFF2-40B4-BE49-F238E27FC236}">
              <a16:creationId xmlns:a16="http://schemas.microsoft.com/office/drawing/2014/main" id="{F076E4A8-B9D5-48BD-8995-8DCB8A4AA5B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92" name="AutoShape 292" descr="mail?cmd=cookie">
          <a:extLst>
            <a:ext uri="{FF2B5EF4-FFF2-40B4-BE49-F238E27FC236}">
              <a16:creationId xmlns:a16="http://schemas.microsoft.com/office/drawing/2014/main" id="{64EA31D5-47FA-4D11-817F-2E1DF8E9CE0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93" name="AutoShape 292" descr="mail?cmd=cookie">
          <a:extLst>
            <a:ext uri="{FF2B5EF4-FFF2-40B4-BE49-F238E27FC236}">
              <a16:creationId xmlns:a16="http://schemas.microsoft.com/office/drawing/2014/main" id="{4547BA82-16C2-4F08-9897-EA2D611D24B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94" name="AutoShape 292" descr="mail?cmd=cookie">
          <a:extLst>
            <a:ext uri="{FF2B5EF4-FFF2-40B4-BE49-F238E27FC236}">
              <a16:creationId xmlns:a16="http://schemas.microsoft.com/office/drawing/2014/main" id="{E1FED6D2-9460-4CAD-B808-340E5B3C8D1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95" name="AutoShape 292" descr="mail?cmd=cookie">
          <a:extLst>
            <a:ext uri="{FF2B5EF4-FFF2-40B4-BE49-F238E27FC236}">
              <a16:creationId xmlns:a16="http://schemas.microsoft.com/office/drawing/2014/main" id="{925BF923-92B8-4D9A-A4FC-0561EDE5898F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596" name="AutoShape 292" descr="mail?cmd=cookie">
          <a:extLst>
            <a:ext uri="{FF2B5EF4-FFF2-40B4-BE49-F238E27FC236}">
              <a16:creationId xmlns:a16="http://schemas.microsoft.com/office/drawing/2014/main" id="{F76A76FF-8FD5-419C-A6F8-633CEF4CC28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97" name="AutoShape 292" descr="mail?cmd=cookie">
          <a:extLst>
            <a:ext uri="{FF2B5EF4-FFF2-40B4-BE49-F238E27FC236}">
              <a16:creationId xmlns:a16="http://schemas.microsoft.com/office/drawing/2014/main" id="{CE2E3925-92A8-49AD-8242-268F3F7DEA5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98" name="AutoShape 292" descr="mail?cmd=cookie">
          <a:extLst>
            <a:ext uri="{FF2B5EF4-FFF2-40B4-BE49-F238E27FC236}">
              <a16:creationId xmlns:a16="http://schemas.microsoft.com/office/drawing/2014/main" id="{470E65CD-4875-4287-BC0A-753BB3EFD09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599" name="AutoShape 292" descr="mail?cmd=cookie">
          <a:extLst>
            <a:ext uri="{FF2B5EF4-FFF2-40B4-BE49-F238E27FC236}">
              <a16:creationId xmlns:a16="http://schemas.microsoft.com/office/drawing/2014/main" id="{CD2B7D99-E7B5-418C-830A-6E4ABF67D9D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600" name="AutoShape 292" descr="mail?cmd=cookie">
          <a:extLst>
            <a:ext uri="{FF2B5EF4-FFF2-40B4-BE49-F238E27FC236}">
              <a16:creationId xmlns:a16="http://schemas.microsoft.com/office/drawing/2014/main" id="{B2011B35-E1EC-47FF-A45D-28899F04DFB0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01" name="AutoShape 292" descr="mail?cmd=cookie">
          <a:extLst>
            <a:ext uri="{FF2B5EF4-FFF2-40B4-BE49-F238E27FC236}">
              <a16:creationId xmlns:a16="http://schemas.microsoft.com/office/drawing/2014/main" id="{B7B944D2-3713-4889-8FEF-EEFF4350457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02" name="AutoShape 292" descr="mail?cmd=cookie">
          <a:extLst>
            <a:ext uri="{FF2B5EF4-FFF2-40B4-BE49-F238E27FC236}">
              <a16:creationId xmlns:a16="http://schemas.microsoft.com/office/drawing/2014/main" id="{4CD26314-9372-4CA1-9294-B3695361F62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03" name="AutoShape 292" descr="mail?cmd=cookie">
          <a:extLst>
            <a:ext uri="{FF2B5EF4-FFF2-40B4-BE49-F238E27FC236}">
              <a16:creationId xmlns:a16="http://schemas.microsoft.com/office/drawing/2014/main" id="{1B5777ED-5BBD-4756-B15D-E9D23FAB6B3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04" name="AutoShape 292" descr="mail?cmd=cookie">
          <a:extLst>
            <a:ext uri="{FF2B5EF4-FFF2-40B4-BE49-F238E27FC236}">
              <a16:creationId xmlns:a16="http://schemas.microsoft.com/office/drawing/2014/main" id="{5A20559E-4799-4557-9F0A-F89C8427D53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605" name="AutoShape 292" descr="mail?cmd=cookie">
          <a:extLst>
            <a:ext uri="{FF2B5EF4-FFF2-40B4-BE49-F238E27FC236}">
              <a16:creationId xmlns:a16="http://schemas.microsoft.com/office/drawing/2014/main" id="{F4BA208F-640F-4A5D-8E39-686E4779239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606" name="AutoShape 292" descr="mail?cmd=cookie">
          <a:extLst>
            <a:ext uri="{FF2B5EF4-FFF2-40B4-BE49-F238E27FC236}">
              <a16:creationId xmlns:a16="http://schemas.microsoft.com/office/drawing/2014/main" id="{BF3ABB65-EA9D-49DB-9803-6D541EBC30F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607" name="AutoShape 292" descr="mail?cmd=cookie">
          <a:extLst>
            <a:ext uri="{FF2B5EF4-FFF2-40B4-BE49-F238E27FC236}">
              <a16:creationId xmlns:a16="http://schemas.microsoft.com/office/drawing/2014/main" id="{C528131B-5630-4DB0-9C9E-7B5CB776716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608" name="AutoShape 292" descr="mail?cmd=cookie">
          <a:extLst>
            <a:ext uri="{FF2B5EF4-FFF2-40B4-BE49-F238E27FC236}">
              <a16:creationId xmlns:a16="http://schemas.microsoft.com/office/drawing/2014/main" id="{B7544F2B-05D3-4A17-B793-11D321A7D11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609" name="AutoShape 292" descr="mail?cmd=cookie">
          <a:extLst>
            <a:ext uri="{FF2B5EF4-FFF2-40B4-BE49-F238E27FC236}">
              <a16:creationId xmlns:a16="http://schemas.microsoft.com/office/drawing/2014/main" id="{04DB5E2D-6173-40DA-A361-EA7743E81F3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610" name="AutoShape 292" descr="mail?cmd=cookie">
          <a:extLst>
            <a:ext uri="{FF2B5EF4-FFF2-40B4-BE49-F238E27FC236}">
              <a16:creationId xmlns:a16="http://schemas.microsoft.com/office/drawing/2014/main" id="{354A8572-F268-4380-B1C3-1387C7DD0D7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611" name="AutoShape 292" descr="mail?cmd=cookie">
          <a:extLst>
            <a:ext uri="{FF2B5EF4-FFF2-40B4-BE49-F238E27FC236}">
              <a16:creationId xmlns:a16="http://schemas.microsoft.com/office/drawing/2014/main" id="{C637AA3F-3C8C-477F-96C3-310C884C08C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612" name="AutoShape 292" descr="mail?cmd=cookie">
          <a:extLst>
            <a:ext uri="{FF2B5EF4-FFF2-40B4-BE49-F238E27FC236}">
              <a16:creationId xmlns:a16="http://schemas.microsoft.com/office/drawing/2014/main" id="{D6F6F838-93C3-44F5-A953-DB14CB79549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613" name="AutoShape 292" descr="mail?cmd=cookie">
          <a:extLst>
            <a:ext uri="{FF2B5EF4-FFF2-40B4-BE49-F238E27FC236}">
              <a16:creationId xmlns:a16="http://schemas.microsoft.com/office/drawing/2014/main" id="{503174A9-5EA0-4013-BEDF-FC756BAB152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614" name="AutoShape 292" descr="mail?cmd=cookie">
          <a:extLst>
            <a:ext uri="{FF2B5EF4-FFF2-40B4-BE49-F238E27FC236}">
              <a16:creationId xmlns:a16="http://schemas.microsoft.com/office/drawing/2014/main" id="{D3060A87-7843-4FA2-A7D2-9D50BC14ED4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615" name="AutoShape 292" descr="mail?cmd=cookie">
          <a:extLst>
            <a:ext uri="{FF2B5EF4-FFF2-40B4-BE49-F238E27FC236}">
              <a16:creationId xmlns:a16="http://schemas.microsoft.com/office/drawing/2014/main" id="{F08E0448-3F97-4833-9E09-37797CE712D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616" name="AutoShape 292" descr="mail?cmd=cookie">
          <a:extLst>
            <a:ext uri="{FF2B5EF4-FFF2-40B4-BE49-F238E27FC236}">
              <a16:creationId xmlns:a16="http://schemas.microsoft.com/office/drawing/2014/main" id="{851F3DFB-1247-4F6C-9343-8228DAE62F1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17" name="AutoShape 292" descr="mail?cmd=cookie">
          <a:extLst>
            <a:ext uri="{FF2B5EF4-FFF2-40B4-BE49-F238E27FC236}">
              <a16:creationId xmlns:a16="http://schemas.microsoft.com/office/drawing/2014/main" id="{060B29C4-233F-40F7-BCD1-07F5F083B4B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18" name="AutoShape 292" descr="mail?cmd=cookie">
          <a:extLst>
            <a:ext uri="{FF2B5EF4-FFF2-40B4-BE49-F238E27FC236}">
              <a16:creationId xmlns:a16="http://schemas.microsoft.com/office/drawing/2014/main" id="{8B6615DF-A26C-4066-8AD7-1FA8E3DBEB2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19" name="AutoShape 292" descr="mail?cmd=cookie">
          <a:extLst>
            <a:ext uri="{FF2B5EF4-FFF2-40B4-BE49-F238E27FC236}">
              <a16:creationId xmlns:a16="http://schemas.microsoft.com/office/drawing/2014/main" id="{B77B84E6-5E00-499D-BB73-3D04AB40A57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20" name="AutoShape 292" descr="mail?cmd=cookie">
          <a:extLst>
            <a:ext uri="{FF2B5EF4-FFF2-40B4-BE49-F238E27FC236}">
              <a16:creationId xmlns:a16="http://schemas.microsoft.com/office/drawing/2014/main" id="{D1B805EB-F812-4072-ABFA-336EBBB4B2F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621" name="AutoShape 292" descr="mail?cmd=cookie">
          <a:extLst>
            <a:ext uri="{FF2B5EF4-FFF2-40B4-BE49-F238E27FC236}">
              <a16:creationId xmlns:a16="http://schemas.microsoft.com/office/drawing/2014/main" id="{126CE030-10DC-411F-BD8C-3D67AFA4A3EA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622" name="AutoShape 292" descr="mail?cmd=cookie">
          <a:extLst>
            <a:ext uri="{FF2B5EF4-FFF2-40B4-BE49-F238E27FC236}">
              <a16:creationId xmlns:a16="http://schemas.microsoft.com/office/drawing/2014/main" id="{D7002190-8F60-4575-AFD1-F9EF0BB907F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623" name="AutoShape 292" descr="mail?cmd=cookie">
          <a:extLst>
            <a:ext uri="{FF2B5EF4-FFF2-40B4-BE49-F238E27FC236}">
              <a16:creationId xmlns:a16="http://schemas.microsoft.com/office/drawing/2014/main" id="{65EEDF1F-7F30-40FB-82F0-B09EC2FB3FE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624" name="AutoShape 292" descr="mail?cmd=cookie">
          <a:extLst>
            <a:ext uri="{FF2B5EF4-FFF2-40B4-BE49-F238E27FC236}">
              <a16:creationId xmlns:a16="http://schemas.microsoft.com/office/drawing/2014/main" id="{3D6FB104-398A-453B-8FEC-97B4AABBAA8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25" name="AutoShape 292" descr="mail?cmd=cookie">
          <a:extLst>
            <a:ext uri="{FF2B5EF4-FFF2-40B4-BE49-F238E27FC236}">
              <a16:creationId xmlns:a16="http://schemas.microsoft.com/office/drawing/2014/main" id="{91E1128D-4B84-4E04-8A72-A87E7D3D95EF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26" name="AutoShape 292" descr="mail?cmd=cookie">
          <a:extLst>
            <a:ext uri="{FF2B5EF4-FFF2-40B4-BE49-F238E27FC236}">
              <a16:creationId xmlns:a16="http://schemas.microsoft.com/office/drawing/2014/main" id="{CAF8BAE4-1E98-4D43-86E9-FC8721C736A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27" name="AutoShape 292" descr="mail?cmd=cookie">
          <a:extLst>
            <a:ext uri="{FF2B5EF4-FFF2-40B4-BE49-F238E27FC236}">
              <a16:creationId xmlns:a16="http://schemas.microsoft.com/office/drawing/2014/main" id="{803477C2-136B-4D69-BED6-009DDA5BB30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28" name="AutoShape 292" descr="mail?cmd=cookie">
          <a:extLst>
            <a:ext uri="{FF2B5EF4-FFF2-40B4-BE49-F238E27FC236}">
              <a16:creationId xmlns:a16="http://schemas.microsoft.com/office/drawing/2014/main" id="{9CD6BCE1-AEF8-4294-99A1-9463AAED268F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629" name="AutoShape 292" descr="mail?cmd=cookie">
          <a:extLst>
            <a:ext uri="{FF2B5EF4-FFF2-40B4-BE49-F238E27FC236}">
              <a16:creationId xmlns:a16="http://schemas.microsoft.com/office/drawing/2014/main" id="{7C2FC694-9152-4D61-AF47-DF419D33DE50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630" name="AutoShape 292" descr="mail?cmd=cookie">
          <a:extLst>
            <a:ext uri="{FF2B5EF4-FFF2-40B4-BE49-F238E27FC236}">
              <a16:creationId xmlns:a16="http://schemas.microsoft.com/office/drawing/2014/main" id="{178B6931-705C-4CFB-BBBE-051F5455C63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631" name="AutoShape 292" descr="mail?cmd=cookie">
          <a:extLst>
            <a:ext uri="{FF2B5EF4-FFF2-40B4-BE49-F238E27FC236}">
              <a16:creationId xmlns:a16="http://schemas.microsoft.com/office/drawing/2014/main" id="{88690C13-EBD7-4835-B11E-B1B32237531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632" name="AutoShape 292" descr="mail?cmd=cookie">
          <a:extLst>
            <a:ext uri="{FF2B5EF4-FFF2-40B4-BE49-F238E27FC236}">
              <a16:creationId xmlns:a16="http://schemas.microsoft.com/office/drawing/2014/main" id="{EA201662-D98C-47D2-A91A-3BEF3B3F6B9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33" name="AutoShape 292" descr="mail?cmd=cookie">
          <a:extLst>
            <a:ext uri="{FF2B5EF4-FFF2-40B4-BE49-F238E27FC236}">
              <a16:creationId xmlns:a16="http://schemas.microsoft.com/office/drawing/2014/main" id="{02089383-20D1-4D68-BABE-EEEF88509ED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34" name="AutoShape 292" descr="mail?cmd=cookie">
          <a:extLst>
            <a:ext uri="{FF2B5EF4-FFF2-40B4-BE49-F238E27FC236}">
              <a16:creationId xmlns:a16="http://schemas.microsoft.com/office/drawing/2014/main" id="{8DF6494A-DD3B-4109-B5AF-98B09F21993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35" name="AutoShape 292" descr="mail?cmd=cookie">
          <a:extLst>
            <a:ext uri="{FF2B5EF4-FFF2-40B4-BE49-F238E27FC236}">
              <a16:creationId xmlns:a16="http://schemas.microsoft.com/office/drawing/2014/main" id="{91D8953C-B4C0-4E4E-91CA-1D13378D86D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36" name="AutoShape 292" descr="mail?cmd=cookie">
          <a:extLst>
            <a:ext uri="{FF2B5EF4-FFF2-40B4-BE49-F238E27FC236}">
              <a16:creationId xmlns:a16="http://schemas.microsoft.com/office/drawing/2014/main" id="{2C5FB45D-BB71-40DB-BAC8-17D62BB2B1D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637" name="AutoShape 292" descr="mail?cmd=cookie">
          <a:extLst>
            <a:ext uri="{FF2B5EF4-FFF2-40B4-BE49-F238E27FC236}">
              <a16:creationId xmlns:a16="http://schemas.microsoft.com/office/drawing/2014/main" id="{076DDF24-E727-47C4-9662-4A94193CFD3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638" name="AutoShape 292" descr="mail?cmd=cookie">
          <a:extLst>
            <a:ext uri="{FF2B5EF4-FFF2-40B4-BE49-F238E27FC236}">
              <a16:creationId xmlns:a16="http://schemas.microsoft.com/office/drawing/2014/main" id="{591967F3-FB48-40D6-8784-801AAA7550B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639" name="AutoShape 292" descr="mail?cmd=cookie">
          <a:extLst>
            <a:ext uri="{FF2B5EF4-FFF2-40B4-BE49-F238E27FC236}">
              <a16:creationId xmlns:a16="http://schemas.microsoft.com/office/drawing/2014/main" id="{C882ED08-7588-4D60-8D08-DE7078E2978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640" name="AutoShape 292" descr="mail?cmd=cookie">
          <a:extLst>
            <a:ext uri="{FF2B5EF4-FFF2-40B4-BE49-F238E27FC236}">
              <a16:creationId xmlns:a16="http://schemas.microsoft.com/office/drawing/2014/main" id="{F7CD6FC7-D152-4E86-BDA4-E37C5512D2F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41" name="AutoShape 292" descr="mail?cmd=cookie">
          <a:extLst>
            <a:ext uri="{FF2B5EF4-FFF2-40B4-BE49-F238E27FC236}">
              <a16:creationId xmlns:a16="http://schemas.microsoft.com/office/drawing/2014/main" id="{BF3B3B6D-1A28-482F-AF8E-DEA25C3B8EE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42" name="AutoShape 292" descr="mail?cmd=cookie">
          <a:extLst>
            <a:ext uri="{FF2B5EF4-FFF2-40B4-BE49-F238E27FC236}">
              <a16:creationId xmlns:a16="http://schemas.microsoft.com/office/drawing/2014/main" id="{61A537BB-03E4-47DC-8C6F-C2A4AF0166E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43" name="AutoShape 292" descr="mail?cmd=cookie">
          <a:extLst>
            <a:ext uri="{FF2B5EF4-FFF2-40B4-BE49-F238E27FC236}">
              <a16:creationId xmlns:a16="http://schemas.microsoft.com/office/drawing/2014/main" id="{F7A6A8AA-7A3F-45BE-8DCC-37ED302E34F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44" name="AutoShape 292" descr="mail?cmd=cookie">
          <a:extLst>
            <a:ext uri="{FF2B5EF4-FFF2-40B4-BE49-F238E27FC236}">
              <a16:creationId xmlns:a16="http://schemas.microsoft.com/office/drawing/2014/main" id="{D7051CF2-7776-4685-AE6A-EAA6B4B78CA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645" name="AutoShape 292" descr="mail?cmd=cookie">
          <a:extLst>
            <a:ext uri="{FF2B5EF4-FFF2-40B4-BE49-F238E27FC236}">
              <a16:creationId xmlns:a16="http://schemas.microsoft.com/office/drawing/2014/main" id="{DBA16D74-79D2-4658-B887-8C95A77BA9D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646" name="AutoShape 292" descr="mail?cmd=cookie">
          <a:extLst>
            <a:ext uri="{FF2B5EF4-FFF2-40B4-BE49-F238E27FC236}">
              <a16:creationId xmlns:a16="http://schemas.microsoft.com/office/drawing/2014/main" id="{67C7BE29-90F7-41CB-AAC1-78F075F8DD0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647" name="AutoShape 292" descr="mail?cmd=cookie">
          <a:extLst>
            <a:ext uri="{FF2B5EF4-FFF2-40B4-BE49-F238E27FC236}">
              <a16:creationId xmlns:a16="http://schemas.microsoft.com/office/drawing/2014/main" id="{0A463F0F-87B0-485E-A7BC-B23983014FD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648" name="AutoShape 292" descr="mail?cmd=cookie">
          <a:extLst>
            <a:ext uri="{FF2B5EF4-FFF2-40B4-BE49-F238E27FC236}">
              <a16:creationId xmlns:a16="http://schemas.microsoft.com/office/drawing/2014/main" id="{DEA64AE0-8A39-4DD8-ACD0-53F11F51CA3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49" name="AutoShape 292" descr="mail?cmd=cookie">
          <a:extLst>
            <a:ext uri="{FF2B5EF4-FFF2-40B4-BE49-F238E27FC236}">
              <a16:creationId xmlns:a16="http://schemas.microsoft.com/office/drawing/2014/main" id="{610EBD43-3FDA-4D23-9AAF-C59DF3C73A1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50" name="AutoShape 292" descr="mail?cmd=cookie">
          <a:extLst>
            <a:ext uri="{FF2B5EF4-FFF2-40B4-BE49-F238E27FC236}">
              <a16:creationId xmlns:a16="http://schemas.microsoft.com/office/drawing/2014/main" id="{634C9B9C-34F6-4BF9-8E42-1EE2E8FE823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51" name="AutoShape 292" descr="mail?cmd=cookie">
          <a:extLst>
            <a:ext uri="{FF2B5EF4-FFF2-40B4-BE49-F238E27FC236}">
              <a16:creationId xmlns:a16="http://schemas.microsoft.com/office/drawing/2014/main" id="{FC74EF93-655B-4BC5-BC6F-FFE20E8DD62F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52" name="AutoShape 292" descr="mail?cmd=cookie">
          <a:extLst>
            <a:ext uri="{FF2B5EF4-FFF2-40B4-BE49-F238E27FC236}">
              <a16:creationId xmlns:a16="http://schemas.microsoft.com/office/drawing/2014/main" id="{E3620EB9-2A8F-4674-955B-D1115993DF4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653" name="AutoShape 292" descr="mail?cmd=cookie">
          <a:extLst>
            <a:ext uri="{FF2B5EF4-FFF2-40B4-BE49-F238E27FC236}">
              <a16:creationId xmlns:a16="http://schemas.microsoft.com/office/drawing/2014/main" id="{DAA635D6-BEFC-4F39-A472-51B0C8DB1A7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654" name="AutoShape 292" descr="mail?cmd=cookie">
          <a:extLst>
            <a:ext uri="{FF2B5EF4-FFF2-40B4-BE49-F238E27FC236}">
              <a16:creationId xmlns:a16="http://schemas.microsoft.com/office/drawing/2014/main" id="{06053FF9-EA3A-4F60-9609-3CCF0C20F59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655" name="AutoShape 292" descr="mail?cmd=cookie">
          <a:extLst>
            <a:ext uri="{FF2B5EF4-FFF2-40B4-BE49-F238E27FC236}">
              <a16:creationId xmlns:a16="http://schemas.microsoft.com/office/drawing/2014/main" id="{A3EB6065-A59A-4625-A904-8AC2F4CDFCB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656" name="AutoShape 292" descr="mail?cmd=cookie">
          <a:extLst>
            <a:ext uri="{FF2B5EF4-FFF2-40B4-BE49-F238E27FC236}">
              <a16:creationId xmlns:a16="http://schemas.microsoft.com/office/drawing/2014/main" id="{219559FA-2C7C-499D-937A-AB572D4FE97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57" name="AutoShape 292" descr="mail?cmd=cookie">
          <a:extLst>
            <a:ext uri="{FF2B5EF4-FFF2-40B4-BE49-F238E27FC236}">
              <a16:creationId xmlns:a16="http://schemas.microsoft.com/office/drawing/2014/main" id="{D9ADA3C8-8C54-4477-AA40-3E37BD762CA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58" name="AutoShape 292" descr="mail?cmd=cookie">
          <a:extLst>
            <a:ext uri="{FF2B5EF4-FFF2-40B4-BE49-F238E27FC236}">
              <a16:creationId xmlns:a16="http://schemas.microsoft.com/office/drawing/2014/main" id="{34A9953E-22D2-4C21-8C7A-8C7522E944F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59" name="AutoShape 292" descr="mail?cmd=cookie">
          <a:extLst>
            <a:ext uri="{FF2B5EF4-FFF2-40B4-BE49-F238E27FC236}">
              <a16:creationId xmlns:a16="http://schemas.microsoft.com/office/drawing/2014/main" id="{FBE5DFED-E573-45AA-99B7-284FB52EC40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60" name="AutoShape 292" descr="mail?cmd=cookie">
          <a:extLst>
            <a:ext uri="{FF2B5EF4-FFF2-40B4-BE49-F238E27FC236}">
              <a16:creationId xmlns:a16="http://schemas.microsoft.com/office/drawing/2014/main" id="{BA084A18-2012-4DE4-87F8-1361C212489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661" name="AutoShape 292" descr="mail?cmd=cookie">
          <a:extLst>
            <a:ext uri="{FF2B5EF4-FFF2-40B4-BE49-F238E27FC236}">
              <a16:creationId xmlns:a16="http://schemas.microsoft.com/office/drawing/2014/main" id="{3451E2E1-E795-4DCB-A521-BD64FB8DE39A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662" name="AutoShape 292" descr="mail?cmd=cookie">
          <a:extLst>
            <a:ext uri="{FF2B5EF4-FFF2-40B4-BE49-F238E27FC236}">
              <a16:creationId xmlns:a16="http://schemas.microsoft.com/office/drawing/2014/main" id="{1E9F13FC-B3B8-4254-B864-697F086B700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663" name="AutoShape 292" descr="mail?cmd=cookie">
          <a:extLst>
            <a:ext uri="{FF2B5EF4-FFF2-40B4-BE49-F238E27FC236}">
              <a16:creationId xmlns:a16="http://schemas.microsoft.com/office/drawing/2014/main" id="{DA155B89-E0A4-4685-A6F3-FE0DA3B8C77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664" name="AutoShape 292" descr="mail?cmd=cookie">
          <a:extLst>
            <a:ext uri="{FF2B5EF4-FFF2-40B4-BE49-F238E27FC236}">
              <a16:creationId xmlns:a16="http://schemas.microsoft.com/office/drawing/2014/main" id="{3BFBD594-F189-47AC-90F2-BB9E48C7612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65" name="AutoShape 292" descr="mail?cmd=cookie">
          <a:extLst>
            <a:ext uri="{FF2B5EF4-FFF2-40B4-BE49-F238E27FC236}">
              <a16:creationId xmlns:a16="http://schemas.microsoft.com/office/drawing/2014/main" id="{169A9822-2E86-4947-B22A-3CFEBE4BC60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66" name="AutoShape 292" descr="mail?cmd=cookie">
          <a:extLst>
            <a:ext uri="{FF2B5EF4-FFF2-40B4-BE49-F238E27FC236}">
              <a16:creationId xmlns:a16="http://schemas.microsoft.com/office/drawing/2014/main" id="{8A892227-6204-43C5-8269-AFB1E6A518A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67" name="AutoShape 292" descr="mail?cmd=cookie">
          <a:extLst>
            <a:ext uri="{FF2B5EF4-FFF2-40B4-BE49-F238E27FC236}">
              <a16:creationId xmlns:a16="http://schemas.microsoft.com/office/drawing/2014/main" id="{3B000D59-0DBA-4395-8D15-4E16D8481DE0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68" name="AutoShape 292" descr="mail?cmd=cookie">
          <a:extLst>
            <a:ext uri="{FF2B5EF4-FFF2-40B4-BE49-F238E27FC236}">
              <a16:creationId xmlns:a16="http://schemas.microsoft.com/office/drawing/2014/main" id="{596554BB-6101-4832-B530-66F00064FDEF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669" name="AutoShape 292" descr="mail?cmd=cookie">
          <a:extLst>
            <a:ext uri="{FF2B5EF4-FFF2-40B4-BE49-F238E27FC236}">
              <a16:creationId xmlns:a16="http://schemas.microsoft.com/office/drawing/2014/main" id="{FE35B598-BC4E-4C07-9E3C-237CE4C8C0D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670" name="AutoShape 292" descr="mail?cmd=cookie">
          <a:extLst>
            <a:ext uri="{FF2B5EF4-FFF2-40B4-BE49-F238E27FC236}">
              <a16:creationId xmlns:a16="http://schemas.microsoft.com/office/drawing/2014/main" id="{0F8381A6-B6CC-40E4-820C-34EEC53AAAD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671" name="AutoShape 292" descr="mail?cmd=cookie">
          <a:extLst>
            <a:ext uri="{FF2B5EF4-FFF2-40B4-BE49-F238E27FC236}">
              <a16:creationId xmlns:a16="http://schemas.microsoft.com/office/drawing/2014/main" id="{4DD2EC22-8C73-4914-936A-B2A53C8C1EE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672" name="AutoShape 292" descr="mail?cmd=cookie">
          <a:extLst>
            <a:ext uri="{FF2B5EF4-FFF2-40B4-BE49-F238E27FC236}">
              <a16:creationId xmlns:a16="http://schemas.microsoft.com/office/drawing/2014/main" id="{2EC46DAF-5FDA-477C-9E9D-4375EFB5B94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73" name="AutoShape 292" descr="mail?cmd=cookie">
          <a:extLst>
            <a:ext uri="{FF2B5EF4-FFF2-40B4-BE49-F238E27FC236}">
              <a16:creationId xmlns:a16="http://schemas.microsoft.com/office/drawing/2014/main" id="{28E235E2-CEA2-4FA9-86E9-49FBD4735F6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74" name="AutoShape 292" descr="mail?cmd=cookie">
          <a:extLst>
            <a:ext uri="{FF2B5EF4-FFF2-40B4-BE49-F238E27FC236}">
              <a16:creationId xmlns:a16="http://schemas.microsoft.com/office/drawing/2014/main" id="{872DEF6F-A94E-4B99-89F1-388AA7A8E0F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75" name="AutoShape 292" descr="mail?cmd=cookie">
          <a:extLst>
            <a:ext uri="{FF2B5EF4-FFF2-40B4-BE49-F238E27FC236}">
              <a16:creationId xmlns:a16="http://schemas.microsoft.com/office/drawing/2014/main" id="{86DAF861-541F-4364-99FB-B840F2B7908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76" name="AutoShape 292" descr="mail?cmd=cookie">
          <a:extLst>
            <a:ext uri="{FF2B5EF4-FFF2-40B4-BE49-F238E27FC236}">
              <a16:creationId xmlns:a16="http://schemas.microsoft.com/office/drawing/2014/main" id="{79CCDBBE-BF7B-465C-81F5-FE8D30B4929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677" name="AutoShape 292" descr="mail?cmd=cookie">
          <a:extLst>
            <a:ext uri="{FF2B5EF4-FFF2-40B4-BE49-F238E27FC236}">
              <a16:creationId xmlns:a16="http://schemas.microsoft.com/office/drawing/2014/main" id="{FB7E08C7-92C1-4D22-9305-E0CA4132AB6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678" name="AutoShape 292" descr="mail?cmd=cookie">
          <a:extLst>
            <a:ext uri="{FF2B5EF4-FFF2-40B4-BE49-F238E27FC236}">
              <a16:creationId xmlns:a16="http://schemas.microsoft.com/office/drawing/2014/main" id="{791B0BAF-505D-4F29-ABFE-0C3975F0763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679" name="AutoShape 292" descr="mail?cmd=cookie">
          <a:extLst>
            <a:ext uri="{FF2B5EF4-FFF2-40B4-BE49-F238E27FC236}">
              <a16:creationId xmlns:a16="http://schemas.microsoft.com/office/drawing/2014/main" id="{C60EDA3F-995F-4B5C-A856-70761176BCB0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680" name="AutoShape 292" descr="mail?cmd=cookie">
          <a:extLst>
            <a:ext uri="{FF2B5EF4-FFF2-40B4-BE49-F238E27FC236}">
              <a16:creationId xmlns:a16="http://schemas.microsoft.com/office/drawing/2014/main" id="{6326F9FB-7741-4526-ABEE-E4F2072B1AD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81" name="AutoShape 292" descr="mail?cmd=cookie">
          <a:extLst>
            <a:ext uri="{FF2B5EF4-FFF2-40B4-BE49-F238E27FC236}">
              <a16:creationId xmlns:a16="http://schemas.microsoft.com/office/drawing/2014/main" id="{A3A51E37-5B9F-4C20-9AE1-B57EE08A813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82" name="AutoShape 292" descr="mail?cmd=cookie">
          <a:extLst>
            <a:ext uri="{FF2B5EF4-FFF2-40B4-BE49-F238E27FC236}">
              <a16:creationId xmlns:a16="http://schemas.microsoft.com/office/drawing/2014/main" id="{C5BFC6C1-C50F-40D2-BEEB-3FC90AC46C9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83" name="AutoShape 292" descr="mail?cmd=cookie">
          <a:extLst>
            <a:ext uri="{FF2B5EF4-FFF2-40B4-BE49-F238E27FC236}">
              <a16:creationId xmlns:a16="http://schemas.microsoft.com/office/drawing/2014/main" id="{949FFE40-EA71-4BF8-BCF6-E54395A7E66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84" name="AutoShape 292" descr="mail?cmd=cookie">
          <a:extLst>
            <a:ext uri="{FF2B5EF4-FFF2-40B4-BE49-F238E27FC236}">
              <a16:creationId xmlns:a16="http://schemas.microsoft.com/office/drawing/2014/main" id="{A1A1BE74-360A-4697-BE8C-39108B5C523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685" name="AutoShape 292" descr="mail?cmd=cookie">
          <a:extLst>
            <a:ext uri="{FF2B5EF4-FFF2-40B4-BE49-F238E27FC236}">
              <a16:creationId xmlns:a16="http://schemas.microsoft.com/office/drawing/2014/main" id="{892D19AD-6FA0-497A-BD32-2E1B0812CB6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686" name="AutoShape 292" descr="mail?cmd=cookie">
          <a:extLst>
            <a:ext uri="{FF2B5EF4-FFF2-40B4-BE49-F238E27FC236}">
              <a16:creationId xmlns:a16="http://schemas.microsoft.com/office/drawing/2014/main" id="{99CF78C3-5DB9-471E-9D43-D66A5BBAC64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687" name="AutoShape 292" descr="mail?cmd=cookie">
          <a:extLst>
            <a:ext uri="{FF2B5EF4-FFF2-40B4-BE49-F238E27FC236}">
              <a16:creationId xmlns:a16="http://schemas.microsoft.com/office/drawing/2014/main" id="{7337B683-1DA5-4715-B13D-ABAE6AC9D70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688" name="AutoShape 292" descr="mail?cmd=cookie">
          <a:extLst>
            <a:ext uri="{FF2B5EF4-FFF2-40B4-BE49-F238E27FC236}">
              <a16:creationId xmlns:a16="http://schemas.microsoft.com/office/drawing/2014/main" id="{F4D9ED15-FED0-463F-99D2-9DB78DC33D9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89" name="AutoShape 292" descr="mail?cmd=cookie">
          <a:extLst>
            <a:ext uri="{FF2B5EF4-FFF2-40B4-BE49-F238E27FC236}">
              <a16:creationId xmlns:a16="http://schemas.microsoft.com/office/drawing/2014/main" id="{13954E1A-FDE6-4B7A-B7BF-E542EFA813E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90" name="AutoShape 292" descr="mail?cmd=cookie">
          <a:extLst>
            <a:ext uri="{FF2B5EF4-FFF2-40B4-BE49-F238E27FC236}">
              <a16:creationId xmlns:a16="http://schemas.microsoft.com/office/drawing/2014/main" id="{FB82DDB5-5A46-4384-A935-156BE1379C7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91" name="AutoShape 292" descr="mail?cmd=cookie">
          <a:extLst>
            <a:ext uri="{FF2B5EF4-FFF2-40B4-BE49-F238E27FC236}">
              <a16:creationId xmlns:a16="http://schemas.microsoft.com/office/drawing/2014/main" id="{47D20E5C-E01C-42F2-9D86-4B2F04C5D29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92" name="AutoShape 292" descr="mail?cmd=cookie">
          <a:extLst>
            <a:ext uri="{FF2B5EF4-FFF2-40B4-BE49-F238E27FC236}">
              <a16:creationId xmlns:a16="http://schemas.microsoft.com/office/drawing/2014/main" id="{34126E9A-4746-4E89-95FC-09BB6434EBE0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693" name="AutoShape 292" descr="mail?cmd=cookie">
          <a:extLst>
            <a:ext uri="{FF2B5EF4-FFF2-40B4-BE49-F238E27FC236}">
              <a16:creationId xmlns:a16="http://schemas.microsoft.com/office/drawing/2014/main" id="{DEE6604A-5460-4C32-9929-91D087C25C2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694" name="AutoShape 292" descr="mail?cmd=cookie">
          <a:extLst>
            <a:ext uri="{FF2B5EF4-FFF2-40B4-BE49-F238E27FC236}">
              <a16:creationId xmlns:a16="http://schemas.microsoft.com/office/drawing/2014/main" id="{6E42FC37-5AFF-4A53-B2DC-D8B73469AA4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695" name="AutoShape 292" descr="mail?cmd=cookie">
          <a:extLst>
            <a:ext uri="{FF2B5EF4-FFF2-40B4-BE49-F238E27FC236}">
              <a16:creationId xmlns:a16="http://schemas.microsoft.com/office/drawing/2014/main" id="{F3643CF8-D302-4CAF-A255-0DB1E9A3CD5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696" name="AutoShape 292" descr="mail?cmd=cookie">
          <a:extLst>
            <a:ext uri="{FF2B5EF4-FFF2-40B4-BE49-F238E27FC236}">
              <a16:creationId xmlns:a16="http://schemas.microsoft.com/office/drawing/2014/main" id="{9AD620D6-0009-4148-BF78-F26BD33A705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97" name="AutoShape 292" descr="mail?cmd=cookie">
          <a:extLst>
            <a:ext uri="{FF2B5EF4-FFF2-40B4-BE49-F238E27FC236}">
              <a16:creationId xmlns:a16="http://schemas.microsoft.com/office/drawing/2014/main" id="{1484990E-8CCB-45BB-9BD4-DF628C84E81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98" name="AutoShape 292" descr="mail?cmd=cookie">
          <a:extLst>
            <a:ext uri="{FF2B5EF4-FFF2-40B4-BE49-F238E27FC236}">
              <a16:creationId xmlns:a16="http://schemas.microsoft.com/office/drawing/2014/main" id="{AE03A041-460A-4141-A86C-4FF5B542BE7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699" name="AutoShape 292" descr="mail?cmd=cookie">
          <a:extLst>
            <a:ext uri="{FF2B5EF4-FFF2-40B4-BE49-F238E27FC236}">
              <a16:creationId xmlns:a16="http://schemas.microsoft.com/office/drawing/2014/main" id="{356F3B0C-D374-45A2-A23C-5B76EB30C17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00" name="AutoShape 292" descr="mail?cmd=cookie">
          <a:extLst>
            <a:ext uri="{FF2B5EF4-FFF2-40B4-BE49-F238E27FC236}">
              <a16:creationId xmlns:a16="http://schemas.microsoft.com/office/drawing/2014/main" id="{71ABFED0-34A3-4DB5-A3DC-5B135379EC10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01" name="AutoShape 292" descr="mail?cmd=cookie">
          <a:extLst>
            <a:ext uri="{FF2B5EF4-FFF2-40B4-BE49-F238E27FC236}">
              <a16:creationId xmlns:a16="http://schemas.microsoft.com/office/drawing/2014/main" id="{6388300F-450D-41A0-A966-D466B8FD721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02" name="AutoShape 292" descr="mail?cmd=cookie">
          <a:extLst>
            <a:ext uri="{FF2B5EF4-FFF2-40B4-BE49-F238E27FC236}">
              <a16:creationId xmlns:a16="http://schemas.microsoft.com/office/drawing/2014/main" id="{53A10654-4A97-4B06-AA8B-6B5ACFB5105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03" name="AutoShape 292" descr="mail?cmd=cookie">
          <a:extLst>
            <a:ext uri="{FF2B5EF4-FFF2-40B4-BE49-F238E27FC236}">
              <a16:creationId xmlns:a16="http://schemas.microsoft.com/office/drawing/2014/main" id="{58247AEA-2517-49F0-A319-26523D1945F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04" name="AutoShape 292" descr="mail?cmd=cookie">
          <a:extLst>
            <a:ext uri="{FF2B5EF4-FFF2-40B4-BE49-F238E27FC236}">
              <a16:creationId xmlns:a16="http://schemas.microsoft.com/office/drawing/2014/main" id="{EA8A7F78-42A6-48F2-9230-85198F5F07F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05" name="AutoShape 292" descr="mail?cmd=cookie">
          <a:extLst>
            <a:ext uri="{FF2B5EF4-FFF2-40B4-BE49-F238E27FC236}">
              <a16:creationId xmlns:a16="http://schemas.microsoft.com/office/drawing/2014/main" id="{F0E0C270-32E0-4220-99C7-1F58A9FFFF6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06" name="AutoShape 292" descr="mail?cmd=cookie">
          <a:extLst>
            <a:ext uri="{FF2B5EF4-FFF2-40B4-BE49-F238E27FC236}">
              <a16:creationId xmlns:a16="http://schemas.microsoft.com/office/drawing/2014/main" id="{3AC9F5B0-3683-48E9-A2CF-1DE6174DB3E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07" name="AutoShape 292" descr="mail?cmd=cookie">
          <a:extLst>
            <a:ext uri="{FF2B5EF4-FFF2-40B4-BE49-F238E27FC236}">
              <a16:creationId xmlns:a16="http://schemas.microsoft.com/office/drawing/2014/main" id="{968FE844-6B21-4EFF-8E3C-A8690817F3EA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08" name="AutoShape 292" descr="mail?cmd=cookie">
          <a:extLst>
            <a:ext uri="{FF2B5EF4-FFF2-40B4-BE49-F238E27FC236}">
              <a16:creationId xmlns:a16="http://schemas.microsoft.com/office/drawing/2014/main" id="{61D7EF56-382A-4187-8EB4-0DC273114CA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09" name="AutoShape 292" descr="mail?cmd=cookie">
          <a:extLst>
            <a:ext uri="{FF2B5EF4-FFF2-40B4-BE49-F238E27FC236}">
              <a16:creationId xmlns:a16="http://schemas.microsoft.com/office/drawing/2014/main" id="{84446001-C9EC-4A94-9AA2-5C1225A58D3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10" name="AutoShape 292" descr="mail?cmd=cookie">
          <a:extLst>
            <a:ext uri="{FF2B5EF4-FFF2-40B4-BE49-F238E27FC236}">
              <a16:creationId xmlns:a16="http://schemas.microsoft.com/office/drawing/2014/main" id="{88EFDB73-3743-49C9-9F33-E0FF3A09048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11" name="AutoShape 292" descr="mail?cmd=cookie">
          <a:extLst>
            <a:ext uri="{FF2B5EF4-FFF2-40B4-BE49-F238E27FC236}">
              <a16:creationId xmlns:a16="http://schemas.microsoft.com/office/drawing/2014/main" id="{9F4BE145-22E7-4873-8168-0E0D3088967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12" name="AutoShape 292" descr="mail?cmd=cookie">
          <a:extLst>
            <a:ext uri="{FF2B5EF4-FFF2-40B4-BE49-F238E27FC236}">
              <a16:creationId xmlns:a16="http://schemas.microsoft.com/office/drawing/2014/main" id="{7167899B-6F2F-4221-AB95-6300F797EEDA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13" name="AutoShape 292" descr="mail?cmd=cookie">
          <a:extLst>
            <a:ext uri="{FF2B5EF4-FFF2-40B4-BE49-F238E27FC236}">
              <a16:creationId xmlns:a16="http://schemas.microsoft.com/office/drawing/2014/main" id="{1C9A9049-33F9-429A-B849-9E187A3642E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14" name="AutoShape 292" descr="mail?cmd=cookie">
          <a:extLst>
            <a:ext uri="{FF2B5EF4-FFF2-40B4-BE49-F238E27FC236}">
              <a16:creationId xmlns:a16="http://schemas.microsoft.com/office/drawing/2014/main" id="{C525027E-2D82-4788-9554-77A302F1266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15" name="AutoShape 292" descr="mail?cmd=cookie">
          <a:extLst>
            <a:ext uri="{FF2B5EF4-FFF2-40B4-BE49-F238E27FC236}">
              <a16:creationId xmlns:a16="http://schemas.microsoft.com/office/drawing/2014/main" id="{30C134CE-1631-4C9E-B456-ACC761EA5FE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16" name="AutoShape 292" descr="mail?cmd=cookie">
          <a:extLst>
            <a:ext uri="{FF2B5EF4-FFF2-40B4-BE49-F238E27FC236}">
              <a16:creationId xmlns:a16="http://schemas.microsoft.com/office/drawing/2014/main" id="{2F07C9FE-410B-4222-9CD1-3A86EA4D25D0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17" name="AutoShape 292" descr="mail?cmd=cookie">
          <a:extLst>
            <a:ext uri="{FF2B5EF4-FFF2-40B4-BE49-F238E27FC236}">
              <a16:creationId xmlns:a16="http://schemas.microsoft.com/office/drawing/2014/main" id="{E3F06C9F-CA3B-44C4-9726-142C245A50E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18" name="AutoShape 292" descr="mail?cmd=cookie">
          <a:extLst>
            <a:ext uri="{FF2B5EF4-FFF2-40B4-BE49-F238E27FC236}">
              <a16:creationId xmlns:a16="http://schemas.microsoft.com/office/drawing/2014/main" id="{6B37E545-B5BC-4556-82F3-FD11735CB45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19" name="AutoShape 292" descr="mail?cmd=cookie">
          <a:extLst>
            <a:ext uri="{FF2B5EF4-FFF2-40B4-BE49-F238E27FC236}">
              <a16:creationId xmlns:a16="http://schemas.microsoft.com/office/drawing/2014/main" id="{F8B4D7F1-78A1-400B-96A0-3AF516C2A27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20" name="AutoShape 292" descr="mail?cmd=cookie">
          <a:extLst>
            <a:ext uri="{FF2B5EF4-FFF2-40B4-BE49-F238E27FC236}">
              <a16:creationId xmlns:a16="http://schemas.microsoft.com/office/drawing/2014/main" id="{BB90C53D-6941-4BF2-94A3-A0F291BDE07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21" name="AutoShape 292" descr="mail?cmd=cookie">
          <a:extLst>
            <a:ext uri="{FF2B5EF4-FFF2-40B4-BE49-F238E27FC236}">
              <a16:creationId xmlns:a16="http://schemas.microsoft.com/office/drawing/2014/main" id="{8A8D9765-B505-4F68-891B-1419854229B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22" name="AutoShape 292" descr="mail?cmd=cookie">
          <a:extLst>
            <a:ext uri="{FF2B5EF4-FFF2-40B4-BE49-F238E27FC236}">
              <a16:creationId xmlns:a16="http://schemas.microsoft.com/office/drawing/2014/main" id="{2126826D-26E3-4082-84B5-8E7DDFFB617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23" name="AutoShape 292" descr="mail?cmd=cookie">
          <a:extLst>
            <a:ext uri="{FF2B5EF4-FFF2-40B4-BE49-F238E27FC236}">
              <a16:creationId xmlns:a16="http://schemas.microsoft.com/office/drawing/2014/main" id="{02E97F39-9356-427A-82D9-DB37EFAABC4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24" name="AutoShape 292" descr="mail?cmd=cookie">
          <a:extLst>
            <a:ext uri="{FF2B5EF4-FFF2-40B4-BE49-F238E27FC236}">
              <a16:creationId xmlns:a16="http://schemas.microsoft.com/office/drawing/2014/main" id="{6E13B018-F742-4DC2-B48F-7EB38881A83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25" name="AutoShape 292" descr="mail?cmd=cookie">
          <a:extLst>
            <a:ext uri="{FF2B5EF4-FFF2-40B4-BE49-F238E27FC236}">
              <a16:creationId xmlns:a16="http://schemas.microsoft.com/office/drawing/2014/main" id="{367176F2-7B36-416A-B96E-9C5A60D7B57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26" name="AutoShape 292" descr="mail?cmd=cookie">
          <a:extLst>
            <a:ext uri="{FF2B5EF4-FFF2-40B4-BE49-F238E27FC236}">
              <a16:creationId xmlns:a16="http://schemas.microsoft.com/office/drawing/2014/main" id="{86CFB148-471D-4A86-9041-89B27EC89EA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27" name="AutoShape 292" descr="mail?cmd=cookie">
          <a:extLst>
            <a:ext uri="{FF2B5EF4-FFF2-40B4-BE49-F238E27FC236}">
              <a16:creationId xmlns:a16="http://schemas.microsoft.com/office/drawing/2014/main" id="{455E7985-ADC5-41E1-AD42-6E2B8828BF0A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28" name="AutoShape 292" descr="mail?cmd=cookie">
          <a:extLst>
            <a:ext uri="{FF2B5EF4-FFF2-40B4-BE49-F238E27FC236}">
              <a16:creationId xmlns:a16="http://schemas.microsoft.com/office/drawing/2014/main" id="{8F3ED271-867D-4D1A-84E8-884E3367867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29" name="AutoShape 292" descr="mail?cmd=cookie">
          <a:extLst>
            <a:ext uri="{FF2B5EF4-FFF2-40B4-BE49-F238E27FC236}">
              <a16:creationId xmlns:a16="http://schemas.microsoft.com/office/drawing/2014/main" id="{7D7AECE6-8DD7-49A7-8570-371682B4417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30" name="AutoShape 292" descr="mail?cmd=cookie">
          <a:extLst>
            <a:ext uri="{FF2B5EF4-FFF2-40B4-BE49-F238E27FC236}">
              <a16:creationId xmlns:a16="http://schemas.microsoft.com/office/drawing/2014/main" id="{3BF0E7BE-A987-459E-BCE1-4EB391C1FEB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31" name="AutoShape 292" descr="mail?cmd=cookie">
          <a:extLst>
            <a:ext uri="{FF2B5EF4-FFF2-40B4-BE49-F238E27FC236}">
              <a16:creationId xmlns:a16="http://schemas.microsoft.com/office/drawing/2014/main" id="{AB03ED54-5BD3-4797-BB19-D77DA18ADE9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32" name="AutoShape 292" descr="mail?cmd=cookie">
          <a:extLst>
            <a:ext uri="{FF2B5EF4-FFF2-40B4-BE49-F238E27FC236}">
              <a16:creationId xmlns:a16="http://schemas.microsoft.com/office/drawing/2014/main" id="{AC8A0DF9-B6F4-485C-A347-093DF387A46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33" name="AutoShape 292" descr="mail?cmd=cookie">
          <a:extLst>
            <a:ext uri="{FF2B5EF4-FFF2-40B4-BE49-F238E27FC236}">
              <a16:creationId xmlns:a16="http://schemas.microsoft.com/office/drawing/2014/main" id="{B06DC235-D089-4252-B4FA-550FBD70430A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34" name="AutoShape 292" descr="mail?cmd=cookie">
          <a:extLst>
            <a:ext uri="{FF2B5EF4-FFF2-40B4-BE49-F238E27FC236}">
              <a16:creationId xmlns:a16="http://schemas.microsoft.com/office/drawing/2014/main" id="{BADA0D65-3C4C-45FD-AE02-7E5164902E2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35" name="AutoShape 292" descr="mail?cmd=cookie">
          <a:extLst>
            <a:ext uri="{FF2B5EF4-FFF2-40B4-BE49-F238E27FC236}">
              <a16:creationId xmlns:a16="http://schemas.microsoft.com/office/drawing/2014/main" id="{657A5642-9E81-4205-9604-29508D9A9ECF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36" name="AutoShape 292" descr="mail?cmd=cookie">
          <a:extLst>
            <a:ext uri="{FF2B5EF4-FFF2-40B4-BE49-F238E27FC236}">
              <a16:creationId xmlns:a16="http://schemas.microsoft.com/office/drawing/2014/main" id="{8B7D8E53-C2D6-4A70-88BA-0CF978A96C1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37" name="AutoShape 292" descr="mail?cmd=cookie">
          <a:extLst>
            <a:ext uri="{FF2B5EF4-FFF2-40B4-BE49-F238E27FC236}">
              <a16:creationId xmlns:a16="http://schemas.microsoft.com/office/drawing/2014/main" id="{35EA7434-19CA-4E3A-919A-701AE6E0B0D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38" name="AutoShape 292" descr="mail?cmd=cookie">
          <a:extLst>
            <a:ext uri="{FF2B5EF4-FFF2-40B4-BE49-F238E27FC236}">
              <a16:creationId xmlns:a16="http://schemas.microsoft.com/office/drawing/2014/main" id="{8633CB15-64F4-4D5F-8896-6C9198CB735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39" name="AutoShape 292" descr="mail?cmd=cookie">
          <a:extLst>
            <a:ext uri="{FF2B5EF4-FFF2-40B4-BE49-F238E27FC236}">
              <a16:creationId xmlns:a16="http://schemas.microsoft.com/office/drawing/2014/main" id="{6E64E75D-9560-4C79-A8E1-A7FBD5311D5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40" name="AutoShape 292" descr="mail?cmd=cookie">
          <a:extLst>
            <a:ext uri="{FF2B5EF4-FFF2-40B4-BE49-F238E27FC236}">
              <a16:creationId xmlns:a16="http://schemas.microsoft.com/office/drawing/2014/main" id="{CD7AF47F-7A61-4ADE-AD7F-A280235E123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295275"/>
    <xdr:sp macro="" textlink="">
      <xdr:nvSpPr>
        <xdr:cNvPr id="741" name="AutoShape 292" descr="mail?cmd=cookie">
          <a:extLst>
            <a:ext uri="{FF2B5EF4-FFF2-40B4-BE49-F238E27FC236}">
              <a16:creationId xmlns:a16="http://schemas.microsoft.com/office/drawing/2014/main" id="{49FDA22E-7455-43E3-895D-12C2C4C97910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295275"/>
    <xdr:sp macro="" textlink="">
      <xdr:nvSpPr>
        <xdr:cNvPr id="742" name="AutoShape 292" descr="mail?cmd=cookie">
          <a:extLst>
            <a:ext uri="{FF2B5EF4-FFF2-40B4-BE49-F238E27FC236}">
              <a16:creationId xmlns:a16="http://schemas.microsoft.com/office/drawing/2014/main" id="{8CC08AD9-AD42-46BF-9756-30D73908755A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295275"/>
    <xdr:sp macro="" textlink="">
      <xdr:nvSpPr>
        <xdr:cNvPr id="743" name="AutoShape 292" descr="mail?cmd=cookie">
          <a:extLst>
            <a:ext uri="{FF2B5EF4-FFF2-40B4-BE49-F238E27FC236}">
              <a16:creationId xmlns:a16="http://schemas.microsoft.com/office/drawing/2014/main" id="{70B6F6C1-B112-4BB7-9FDF-51CB464F4C90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295275"/>
    <xdr:sp macro="" textlink="">
      <xdr:nvSpPr>
        <xdr:cNvPr id="744" name="AutoShape 292" descr="mail?cmd=cookie">
          <a:extLst>
            <a:ext uri="{FF2B5EF4-FFF2-40B4-BE49-F238E27FC236}">
              <a16:creationId xmlns:a16="http://schemas.microsoft.com/office/drawing/2014/main" id="{854EF786-F7DF-445D-8054-4C4F8F9EE5B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45" name="AutoShape 292" descr="mail?cmd=cookie">
          <a:extLst>
            <a:ext uri="{FF2B5EF4-FFF2-40B4-BE49-F238E27FC236}">
              <a16:creationId xmlns:a16="http://schemas.microsoft.com/office/drawing/2014/main" id="{367F00A7-84D8-4035-B345-CEC6E0A7CFC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46" name="AutoShape 292" descr="mail?cmd=cookie">
          <a:extLst>
            <a:ext uri="{FF2B5EF4-FFF2-40B4-BE49-F238E27FC236}">
              <a16:creationId xmlns:a16="http://schemas.microsoft.com/office/drawing/2014/main" id="{8A5C59EF-1052-457C-B896-F9A3F19A625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47" name="AutoShape 292" descr="mail?cmd=cookie">
          <a:extLst>
            <a:ext uri="{FF2B5EF4-FFF2-40B4-BE49-F238E27FC236}">
              <a16:creationId xmlns:a16="http://schemas.microsoft.com/office/drawing/2014/main" id="{70D15E8E-3BDC-42C4-923D-7E2206ACBD1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48" name="AutoShape 292" descr="mail?cmd=cookie">
          <a:extLst>
            <a:ext uri="{FF2B5EF4-FFF2-40B4-BE49-F238E27FC236}">
              <a16:creationId xmlns:a16="http://schemas.microsoft.com/office/drawing/2014/main" id="{E959B477-6A61-4049-B70C-1BDDE2624CF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49" name="AutoShape 292" descr="mail?cmd=cookie">
          <a:extLst>
            <a:ext uri="{FF2B5EF4-FFF2-40B4-BE49-F238E27FC236}">
              <a16:creationId xmlns:a16="http://schemas.microsoft.com/office/drawing/2014/main" id="{8D64B60A-F279-4087-971D-3E34EF38463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50" name="AutoShape 292" descr="mail?cmd=cookie">
          <a:extLst>
            <a:ext uri="{FF2B5EF4-FFF2-40B4-BE49-F238E27FC236}">
              <a16:creationId xmlns:a16="http://schemas.microsoft.com/office/drawing/2014/main" id="{0E8A7DA0-E924-482A-A52F-BCA6201BF70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51" name="AutoShape 292" descr="mail?cmd=cookie">
          <a:extLst>
            <a:ext uri="{FF2B5EF4-FFF2-40B4-BE49-F238E27FC236}">
              <a16:creationId xmlns:a16="http://schemas.microsoft.com/office/drawing/2014/main" id="{EFA57506-C029-4B0A-941B-F011FDA4C44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52" name="AutoShape 292" descr="mail?cmd=cookie">
          <a:extLst>
            <a:ext uri="{FF2B5EF4-FFF2-40B4-BE49-F238E27FC236}">
              <a16:creationId xmlns:a16="http://schemas.microsoft.com/office/drawing/2014/main" id="{7BC51DCD-DF5E-4263-AE99-A5B86F1BFB2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53" name="AutoShape 292" descr="mail?cmd=cookie">
          <a:extLst>
            <a:ext uri="{FF2B5EF4-FFF2-40B4-BE49-F238E27FC236}">
              <a16:creationId xmlns:a16="http://schemas.microsoft.com/office/drawing/2014/main" id="{6405A1D8-FDCA-4B0F-97C4-91A100DE0C6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54" name="AutoShape 292" descr="mail?cmd=cookie">
          <a:extLst>
            <a:ext uri="{FF2B5EF4-FFF2-40B4-BE49-F238E27FC236}">
              <a16:creationId xmlns:a16="http://schemas.microsoft.com/office/drawing/2014/main" id="{A509B97B-1978-4C39-AAA4-DD6C2B7AAB1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55" name="AutoShape 292" descr="mail?cmd=cookie">
          <a:extLst>
            <a:ext uri="{FF2B5EF4-FFF2-40B4-BE49-F238E27FC236}">
              <a16:creationId xmlns:a16="http://schemas.microsoft.com/office/drawing/2014/main" id="{EB876500-EC5A-4BFB-BA75-0BE18411852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56" name="AutoShape 292" descr="mail?cmd=cookie">
          <a:extLst>
            <a:ext uri="{FF2B5EF4-FFF2-40B4-BE49-F238E27FC236}">
              <a16:creationId xmlns:a16="http://schemas.microsoft.com/office/drawing/2014/main" id="{290E84B6-5F5B-489E-BB92-70F09C32EE7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57" name="AutoShape 292" descr="mail?cmd=cookie">
          <a:extLst>
            <a:ext uri="{FF2B5EF4-FFF2-40B4-BE49-F238E27FC236}">
              <a16:creationId xmlns:a16="http://schemas.microsoft.com/office/drawing/2014/main" id="{84DAC6A7-924B-4A27-A5CA-C1B27E36021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58" name="AutoShape 292" descr="mail?cmd=cookie">
          <a:extLst>
            <a:ext uri="{FF2B5EF4-FFF2-40B4-BE49-F238E27FC236}">
              <a16:creationId xmlns:a16="http://schemas.microsoft.com/office/drawing/2014/main" id="{35F50D84-E58C-463C-AEFB-344EB3033D3F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59" name="AutoShape 292" descr="mail?cmd=cookie">
          <a:extLst>
            <a:ext uri="{FF2B5EF4-FFF2-40B4-BE49-F238E27FC236}">
              <a16:creationId xmlns:a16="http://schemas.microsoft.com/office/drawing/2014/main" id="{11F67526-2D7D-4D2D-9C4A-5D48DC555AF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60" name="AutoShape 292" descr="mail?cmd=cookie">
          <a:extLst>
            <a:ext uri="{FF2B5EF4-FFF2-40B4-BE49-F238E27FC236}">
              <a16:creationId xmlns:a16="http://schemas.microsoft.com/office/drawing/2014/main" id="{1FB12C31-635E-4991-94F3-12ACBD546FF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61" name="AutoShape 292" descr="mail?cmd=cookie">
          <a:extLst>
            <a:ext uri="{FF2B5EF4-FFF2-40B4-BE49-F238E27FC236}">
              <a16:creationId xmlns:a16="http://schemas.microsoft.com/office/drawing/2014/main" id="{B9AD607E-9A11-4312-A794-FC66A169999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62" name="AutoShape 292" descr="mail?cmd=cookie">
          <a:extLst>
            <a:ext uri="{FF2B5EF4-FFF2-40B4-BE49-F238E27FC236}">
              <a16:creationId xmlns:a16="http://schemas.microsoft.com/office/drawing/2014/main" id="{E07EC487-73F4-49D6-A369-2C702FD0ACF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63" name="AutoShape 292" descr="mail?cmd=cookie">
          <a:extLst>
            <a:ext uri="{FF2B5EF4-FFF2-40B4-BE49-F238E27FC236}">
              <a16:creationId xmlns:a16="http://schemas.microsoft.com/office/drawing/2014/main" id="{9616DFDE-195B-4BF0-B910-1851E3C4A21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64" name="AutoShape 292" descr="mail?cmd=cookie">
          <a:extLst>
            <a:ext uri="{FF2B5EF4-FFF2-40B4-BE49-F238E27FC236}">
              <a16:creationId xmlns:a16="http://schemas.microsoft.com/office/drawing/2014/main" id="{B8B95FB0-233C-4A6D-B7D8-4AE10324527F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65" name="AutoShape 292" descr="mail?cmd=cookie">
          <a:extLst>
            <a:ext uri="{FF2B5EF4-FFF2-40B4-BE49-F238E27FC236}">
              <a16:creationId xmlns:a16="http://schemas.microsoft.com/office/drawing/2014/main" id="{39C85A4E-4D5A-4280-9413-D029A1BDF45A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66" name="AutoShape 292" descr="mail?cmd=cookie">
          <a:extLst>
            <a:ext uri="{FF2B5EF4-FFF2-40B4-BE49-F238E27FC236}">
              <a16:creationId xmlns:a16="http://schemas.microsoft.com/office/drawing/2014/main" id="{30A443F8-D64C-421F-9F5B-975FF05A07E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67" name="AutoShape 292" descr="mail?cmd=cookie">
          <a:extLst>
            <a:ext uri="{FF2B5EF4-FFF2-40B4-BE49-F238E27FC236}">
              <a16:creationId xmlns:a16="http://schemas.microsoft.com/office/drawing/2014/main" id="{C8B90ED3-6FA6-4201-B206-1D5ACB5E543A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68" name="AutoShape 292" descr="mail?cmd=cookie">
          <a:extLst>
            <a:ext uri="{FF2B5EF4-FFF2-40B4-BE49-F238E27FC236}">
              <a16:creationId xmlns:a16="http://schemas.microsoft.com/office/drawing/2014/main" id="{BEE9DCF7-FFBE-4B6B-AC82-1F3A6A652FA0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69" name="AutoShape 292" descr="mail?cmd=cookie">
          <a:extLst>
            <a:ext uri="{FF2B5EF4-FFF2-40B4-BE49-F238E27FC236}">
              <a16:creationId xmlns:a16="http://schemas.microsoft.com/office/drawing/2014/main" id="{E86F89E8-A8DF-4751-9903-8761C3C1ED2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70" name="AutoShape 292" descr="mail?cmd=cookie">
          <a:extLst>
            <a:ext uri="{FF2B5EF4-FFF2-40B4-BE49-F238E27FC236}">
              <a16:creationId xmlns:a16="http://schemas.microsoft.com/office/drawing/2014/main" id="{0E6B73D2-2D48-427B-B8FD-CCECFC8B3AA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71" name="AutoShape 292" descr="mail?cmd=cookie">
          <a:extLst>
            <a:ext uri="{FF2B5EF4-FFF2-40B4-BE49-F238E27FC236}">
              <a16:creationId xmlns:a16="http://schemas.microsoft.com/office/drawing/2014/main" id="{A5A9988F-AB1A-4F07-A6F4-A66BAD680E8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72" name="AutoShape 292" descr="mail?cmd=cookie">
          <a:extLst>
            <a:ext uri="{FF2B5EF4-FFF2-40B4-BE49-F238E27FC236}">
              <a16:creationId xmlns:a16="http://schemas.microsoft.com/office/drawing/2014/main" id="{AD0E3851-7AA6-4E08-AD12-BB993FB4422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73" name="AutoShape 292" descr="mail?cmd=cookie">
          <a:extLst>
            <a:ext uri="{FF2B5EF4-FFF2-40B4-BE49-F238E27FC236}">
              <a16:creationId xmlns:a16="http://schemas.microsoft.com/office/drawing/2014/main" id="{9556FFF5-1734-42A1-B1F2-1C91F8CB2B3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74" name="AutoShape 292" descr="mail?cmd=cookie">
          <a:extLst>
            <a:ext uri="{FF2B5EF4-FFF2-40B4-BE49-F238E27FC236}">
              <a16:creationId xmlns:a16="http://schemas.microsoft.com/office/drawing/2014/main" id="{2182D5CB-0624-42BD-82B0-FD7508ED2E8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75" name="AutoShape 292" descr="mail?cmd=cookie">
          <a:extLst>
            <a:ext uri="{FF2B5EF4-FFF2-40B4-BE49-F238E27FC236}">
              <a16:creationId xmlns:a16="http://schemas.microsoft.com/office/drawing/2014/main" id="{5CAF770B-3EBF-463A-A918-6D45BCE7C82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76" name="AutoShape 292" descr="mail?cmd=cookie">
          <a:extLst>
            <a:ext uri="{FF2B5EF4-FFF2-40B4-BE49-F238E27FC236}">
              <a16:creationId xmlns:a16="http://schemas.microsoft.com/office/drawing/2014/main" id="{DA30479C-4198-4204-BABB-B48D35773CC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77" name="AutoShape 292" descr="mail?cmd=cookie">
          <a:extLst>
            <a:ext uri="{FF2B5EF4-FFF2-40B4-BE49-F238E27FC236}">
              <a16:creationId xmlns:a16="http://schemas.microsoft.com/office/drawing/2014/main" id="{4A3F2C50-9210-46D0-8360-CBA1DF5F27A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78" name="AutoShape 292" descr="mail?cmd=cookie">
          <a:extLst>
            <a:ext uri="{FF2B5EF4-FFF2-40B4-BE49-F238E27FC236}">
              <a16:creationId xmlns:a16="http://schemas.microsoft.com/office/drawing/2014/main" id="{D194E462-1BAC-4438-86AC-F9577F95F9C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79" name="AutoShape 292" descr="mail?cmd=cookie">
          <a:extLst>
            <a:ext uri="{FF2B5EF4-FFF2-40B4-BE49-F238E27FC236}">
              <a16:creationId xmlns:a16="http://schemas.microsoft.com/office/drawing/2014/main" id="{350A2F56-F6DF-4EE4-A8A6-33C4EB58B960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80" name="AutoShape 292" descr="mail?cmd=cookie">
          <a:extLst>
            <a:ext uri="{FF2B5EF4-FFF2-40B4-BE49-F238E27FC236}">
              <a16:creationId xmlns:a16="http://schemas.microsoft.com/office/drawing/2014/main" id="{88FBC5AA-4CE2-4ADD-8E94-279D438DB16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81" name="AutoShape 292" descr="mail?cmd=cookie">
          <a:extLst>
            <a:ext uri="{FF2B5EF4-FFF2-40B4-BE49-F238E27FC236}">
              <a16:creationId xmlns:a16="http://schemas.microsoft.com/office/drawing/2014/main" id="{52BEFC8D-3C66-48E4-969A-0230264BFD2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82" name="AutoShape 292" descr="mail?cmd=cookie">
          <a:extLst>
            <a:ext uri="{FF2B5EF4-FFF2-40B4-BE49-F238E27FC236}">
              <a16:creationId xmlns:a16="http://schemas.microsoft.com/office/drawing/2014/main" id="{65552518-3AEB-4619-9439-7E79EAE1922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83" name="AutoShape 292" descr="mail?cmd=cookie">
          <a:extLst>
            <a:ext uri="{FF2B5EF4-FFF2-40B4-BE49-F238E27FC236}">
              <a16:creationId xmlns:a16="http://schemas.microsoft.com/office/drawing/2014/main" id="{D5AB5A42-8A9F-448D-AD3A-15B8DC2E820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84" name="AutoShape 292" descr="mail?cmd=cookie">
          <a:extLst>
            <a:ext uri="{FF2B5EF4-FFF2-40B4-BE49-F238E27FC236}">
              <a16:creationId xmlns:a16="http://schemas.microsoft.com/office/drawing/2014/main" id="{7AD79273-D405-4B43-9015-9DA55C43200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85" name="AutoShape 292" descr="mail?cmd=cookie">
          <a:extLst>
            <a:ext uri="{FF2B5EF4-FFF2-40B4-BE49-F238E27FC236}">
              <a16:creationId xmlns:a16="http://schemas.microsoft.com/office/drawing/2014/main" id="{4640AB2B-3611-479A-9AB0-200F785EB6B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86" name="AutoShape 292" descr="mail?cmd=cookie">
          <a:extLst>
            <a:ext uri="{FF2B5EF4-FFF2-40B4-BE49-F238E27FC236}">
              <a16:creationId xmlns:a16="http://schemas.microsoft.com/office/drawing/2014/main" id="{1B8BB2FB-EE96-48E9-8241-1FB1071AAF7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87" name="AutoShape 292" descr="mail?cmd=cookie">
          <a:extLst>
            <a:ext uri="{FF2B5EF4-FFF2-40B4-BE49-F238E27FC236}">
              <a16:creationId xmlns:a16="http://schemas.microsoft.com/office/drawing/2014/main" id="{E51E330C-22BD-4193-A158-E166AAB71CA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88" name="AutoShape 292" descr="mail?cmd=cookie">
          <a:extLst>
            <a:ext uri="{FF2B5EF4-FFF2-40B4-BE49-F238E27FC236}">
              <a16:creationId xmlns:a16="http://schemas.microsoft.com/office/drawing/2014/main" id="{9569CC34-FDF3-4222-8376-8694941091D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89" name="AutoShape 292" descr="mail?cmd=cookie">
          <a:extLst>
            <a:ext uri="{FF2B5EF4-FFF2-40B4-BE49-F238E27FC236}">
              <a16:creationId xmlns:a16="http://schemas.microsoft.com/office/drawing/2014/main" id="{027609D8-E061-4B87-BCB3-CBE28B1EAB1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90" name="AutoShape 292" descr="mail?cmd=cookie">
          <a:extLst>
            <a:ext uri="{FF2B5EF4-FFF2-40B4-BE49-F238E27FC236}">
              <a16:creationId xmlns:a16="http://schemas.microsoft.com/office/drawing/2014/main" id="{AAEBC638-9435-488A-A590-36DE6AA02ACA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91" name="AutoShape 292" descr="mail?cmd=cookie">
          <a:extLst>
            <a:ext uri="{FF2B5EF4-FFF2-40B4-BE49-F238E27FC236}">
              <a16:creationId xmlns:a16="http://schemas.microsoft.com/office/drawing/2014/main" id="{A93DA999-03DF-42D5-BA28-0619A63C844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92" name="AutoShape 292" descr="mail?cmd=cookie">
          <a:extLst>
            <a:ext uri="{FF2B5EF4-FFF2-40B4-BE49-F238E27FC236}">
              <a16:creationId xmlns:a16="http://schemas.microsoft.com/office/drawing/2014/main" id="{C84DAAF6-C9A8-4C64-A445-18BABD081A5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93" name="AutoShape 292" descr="mail?cmd=cookie">
          <a:extLst>
            <a:ext uri="{FF2B5EF4-FFF2-40B4-BE49-F238E27FC236}">
              <a16:creationId xmlns:a16="http://schemas.microsoft.com/office/drawing/2014/main" id="{419FD6D9-F3A4-4ABC-AFC0-116B4F22C50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94" name="AutoShape 292" descr="mail?cmd=cookie">
          <a:extLst>
            <a:ext uri="{FF2B5EF4-FFF2-40B4-BE49-F238E27FC236}">
              <a16:creationId xmlns:a16="http://schemas.microsoft.com/office/drawing/2014/main" id="{F0AD1062-90A9-480F-B470-20096EDE350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95" name="AutoShape 292" descr="mail?cmd=cookie">
          <a:extLst>
            <a:ext uri="{FF2B5EF4-FFF2-40B4-BE49-F238E27FC236}">
              <a16:creationId xmlns:a16="http://schemas.microsoft.com/office/drawing/2014/main" id="{54A1BEDA-5613-4F85-860B-FA03184812DA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796" name="AutoShape 292" descr="mail?cmd=cookie">
          <a:extLst>
            <a:ext uri="{FF2B5EF4-FFF2-40B4-BE49-F238E27FC236}">
              <a16:creationId xmlns:a16="http://schemas.microsoft.com/office/drawing/2014/main" id="{8415447D-F088-4924-9C33-E4A1BA98756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97" name="AutoShape 292" descr="mail?cmd=cookie">
          <a:extLst>
            <a:ext uri="{FF2B5EF4-FFF2-40B4-BE49-F238E27FC236}">
              <a16:creationId xmlns:a16="http://schemas.microsoft.com/office/drawing/2014/main" id="{B80C06E1-F43D-4097-A90B-287D3E6A9E8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98" name="AutoShape 292" descr="mail?cmd=cookie">
          <a:extLst>
            <a:ext uri="{FF2B5EF4-FFF2-40B4-BE49-F238E27FC236}">
              <a16:creationId xmlns:a16="http://schemas.microsoft.com/office/drawing/2014/main" id="{F427CA15-796C-4EC7-ACCB-648FAAD834A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799" name="AutoShape 292" descr="mail?cmd=cookie">
          <a:extLst>
            <a:ext uri="{FF2B5EF4-FFF2-40B4-BE49-F238E27FC236}">
              <a16:creationId xmlns:a16="http://schemas.microsoft.com/office/drawing/2014/main" id="{70008D39-DE20-4449-B8F2-EAA347EFD16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800" name="AutoShape 292" descr="mail?cmd=cookie">
          <a:extLst>
            <a:ext uri="{FF2B5EF4-FFF2-40B4-BE49-F238E27FC236}">
              <a16:creationId xmlns:a16="http://schemas.microsoft.com/office/drawing/2014/main" id="{4DF731D1-ED07-456E-91F4-DBA6763175F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801" name="AutoShape 292" descr="mail?cmd=cookie">
          <a:extLst>
            <a:ext uri="{FF2B5EF4-FFF2-40B4-BE49-F238E27FC236}">
              <a16:creationId xmlns:a16="http://schemas.microsoft.com/office/drawing/2014/main" id="{360AAC74-0885-43B4-9B90-80EBF5084B7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802" name="AutoShape 292" descr="mail?cmd=cookie">
          <a:extLst>
            <a:ext uri="{FF2B5EF4-FFF2-40B4-BE49-F238E27FC236}">
              <a16:creationId xmlns:a16="http://schemas.microsoft.com/office/drawing/2014/main" id="{B30B08FC-96D9-4A2C-924B-1923D2BB64C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803" name="AutoShape 292" descr="mail?cmd=cookie">
          <a:extLst>
            <a:ext uri="{FF2B5EF4-FFF2-40B4-BE49-F238E27FC236}">
              <a16:creationId xmlns:a16="http://schemas.microsoft.com/office/drawing/2014/main" id="{739086DC-7C29-4FA3-9337-4B2E0690E00F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804" name="AutoShape 292" descr="mail?cmd=cookie">
          <a:extLst>
            <a:ext uri="{FF2B5EF4-FFF2-40B4-BE49-F238E27FC236}">
              <a16:creationId xmlns:a16="http://schemas.microsoft.com/office/drawing/2014/main" id="{3314FDFC-961C-433C-8187-A5D46527AFF0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805" name="AutoShape 292" descr="mail?cmd=cookie">
          <a:extLst>
            <a:ext uri="{FF2B5EF4-FFF2-40B4-BE49-F238E27FC236}">
              <a16:creationId xmlns:a16="http://schemas.microsoft.com/office/drawing/2014/main" id="{DA224396-B408-4E6C-8A2C-BE52623FC83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806" name="AutoShape 292" descr="mail?cmd=cookie">
          <a:extLst>
            <a:ext uri="{FF2B5EF4-FFF2-40B4-BE49-F238E27FC236}">
              <a16:creationId xmlns:a16="http://schemas.microsoft.com/office/drawing/2014/main" id="{40C954F4-E575-4E2B-BD81-A37F9CC9E8AA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807" name="AutoShape 292" descr="mail?cmd=cookie">
          <a:extLst>
            <a:ext uri="{FF2B5EF4-FFF2-40B4-BE49-F238E27FC236}">
              <a16:creationId xmlns:a16="http://schemas.microsoft.com/office/drawing/2014/main" id="{BB775315-31E7-4430-91C2-FAA3CFC32B0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808" name="AutoShape 292" descr="mail?cmd=cookie">
          <a:extLst>
            <a:ext uri="{FF2B5EF4-FFF2-40B4-BE49-F238E27FC236}">
              <a16:creationId xmlns:a16="http://schemas.microsoft.com/office/drawing/2014/main" id="{124D8623-6997-40A0-9B3F-CCB5DA388E0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809" name="AutoShape 292" descr="mail?cmd=cookie">
          <a:extLst>
            <a:ext uri="{FF2B5EF4-FFF2-40B4-BE49-F238E27FC236}">
              <a16:creationId xmlns:a16="http://schemas.microsoft.com/office/drawing/2014/main" id="{A954B072-8FE6-4FED-BBA3-665B613D314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810" name="AutoShape 292" descr="mail?cmd=cookie">
          <a:extLst>
            <a:ext uri="{FF2B5EF4-FFF2-40B4-BE49-F238E27FC236}">
              <a16:creationId xmlns:a16="http://schemas.microsoft.com/office/drawing/2014/main" id="{6C5C4324-6C94-427A-A7BE-2F18996ECB9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811" name="AutoShape 292" descr="mail?cmd=cookie">
          <a:extLst>
            <a:ext uri="{FF2B5EF4-FFF2-40B4-BE49-F238E27FC236}">
              <a16:creationId xmlns:a16="http://schemas.microsoft.com/office/drawing/2014/main" id="{3A950F37-0BD6-45E1-BBDF-18AD7BCAB2F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733425"/>
    <xdr:sp macro="" textlink="">
      <xdr:nvSpPr>
        <xdr:cNvPr id="812" name="AutoShape 292" descr="mail?cmd=cookie">
          <a:extLst>
            <a:ext uri="{FF2B5EF4-FFF2-40B4-BE49-F238E27FC236}">
              <a16:creationId xmlns:a16="http://schemas.microsoft.com/office/drawing/2014/main" id="{C1CD9591-C101-4A6E-A2FF-0B236CDE7B6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813" name="AutoShape 292" descr="mail?cmd=cookie">
          <a:extLst>
            <a:ext uri="{FF2B5EF4-FFF2-40B4-BE49-F238E27FC236}">
              <a16:creationId xmlns:a16="http://schemas.microsoft.com/office/drawing/2014/main" id="{9A37FDEC-E96D-42D0-93B0-435C52092FB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814" name="AutoShape 292" descr="mail?cmd=cookie">
          <a:extLst>
            <a:ext uri="{FF2B5EF4-FFF2-40B4-BE49-F238E27FC236}">
              <a16:creationId xmlns:a16="http://schemas.microsoft.com/office/drawing/2014/main" id="{712E163C-B5E7-48F6-BD6F-E297576CCB6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815" name="AutoShape 292" descr="mail?cmd=cookie">
          <a:extLst>
            <a:ext uri="{FF2B5EF4-FFF2-40B4-BE49-F238E27FC236}">
              <a16:creationId xmlns:a16="http://schemas.microsoft.com/office/drawing/2014/main" id="{AE573752-77F5-4753-931F-FF864B6829E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98</xdr:row>
      <xdr:rowOff>0</xdr:rowOff>
    </xdr:from>
    <xdr:ext cx="9525" cy="971550"/>
    <xdr:sp macro="" textlink="">
      <xdr:nvSpPr>
        <xdr:cNvPr id="816" name="AutoShape 292" descr="mail?cmd=cookie">
          <a:extLst>
            <a:ext uri="{FF2B5EF4-FFF2-40B4-BE49-F238E27FC236}">
              <a16:creationId xmlns:a16="http://schemas.microsoft.com/office/drawing/2014/main" id="{505BC47C-145A-4E9D-95E8-35C77887676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080432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17" name="AutoShape 292" descr="mail?cmd=cookie">
          <a:extLst>
            <a:ext uri="{FF2B5EF4-FFF2-40B4-BE49-F238E27FC236}">
              <a16:creationId xmlns:a16="http://schemas.microsoft.com/office/drawing/2014/main" id="{2842548F-C42E-46C4-8197-0995136C675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18" name="AutoShape 292" descr="mail?cmd=cookie">
          <a:extLst>
            <a:ext uri="{FF2B5EF4-FFF2-40B4-BE49-F238E27FC236}">
              <a16:creationId xmlns:a16="http://schemas.microsoft.com/office/drawing/2014/main" id="{C6387723-1FA2-4E3D-8B09-B4C25F0A43D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19" name="AutoShape 292" descr="mail?cmd=cookie">
          <a:extLst>
            <a:ext uri="{FF2B5EF4-FFF2-40B4-BE49-F238E27FC236}">
              <a16:creationId xmlns:a16="http://schemas.microsoft.com/office/drawing/2014/main" id="{705F6D7E-114F-4274-AB25-7B3A6337D60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20" name="AutoShape 292" descr="mail?cmd=cookie">
          <a:extLst>
            <a:ext uri="{FF2B5EF4-FFF2-40B4-BE49-F238E27FC236}">
              <a16:creationId xmlns:a16="http://schemas.microsoft.com/office/drawing/2014/main" id="{C9227811-BA63-499B-9B51-2BCBA89DD72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21" name="AutoShape 292" descr="mail?cmd=cookie">
          <a:extLst>
            <a:ext uri="{FF2B5EF4-FFF2-40B4-BE49-F238E27FC236}">
              <a16:creationId xmlns:a16="http://schemas.microsoft.com/office/drawing/2014/main" id="{C4AC1DC2-C594-4500-8393-10639917938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22" name="AutoShape 292" descr="mail?cmd=cookie">
          <a:extLst>
            <a:ext uri="{FF2B5EF4-FFF2-40B4-BE49-F238E27FC236}">
              <a16:creationId xmlns:a16="http://schemas.microsoft.com/office/drawing/2014/main" id="{1D984E99-4CDA-42AE-BD46-62CE286B28DF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23" name="AutoShape 292" descr="mail?cmd=cookie">
          <a:extLst>
            <a:ext uri="{FF2B5EF4-FFF2-40B4-BE49-F238E27FC236}">
              <a16:creationId xmlns:a16="http://schemas.microsoft.com/office/drawing/2014/main" id="{2E5DFC98-0DD0-48AF-8416-B5E4841960A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24" name="AutoShape 292" descr="mail?cmd=cookie">
          <a:extLst>
            <a:ext uri="{FF2B5EF4-FFF2-40B4-BE49-F238E27FC236}">
              <a16:creationId xmlns:a16="http://schemas.microsoft.com/office/drawing/2014/main" id="{FEF1239F-28B2-4F7E-9037-9401C64745B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25" name="AutoShape 292" descr="mail?cmd=cookie">
          <a:extLst>
            <a:ext uri="{FF2B5EF4-FFF2-40B4-BE49-F238E27FC236}">
              <a16:creationId xmlns:a16="http://schemas.microsoft.com/office/drawing/2014/main" id="{755405B3-BA97-4BE2-BE6B-2579E6F2F89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26" name="AutoShape 292" descr="mail?cmd=cookie">
          <a:extLst>
            <a:ext uri="{FF2B5EF4-FFF2-40B4-BE49-F238E27FC236}">
              <a16:creationId xmlns:a16="http://schemas.microsoft.com/office/drawing/2014/main" id="{674A1B5B-DDF7-4BC9-93D9-283ABE450A4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27" name="AutoShape 292" descr="mail?cmd=cookie">
          <a:extLst>
            <a:ext uri="{FF2B5EF4-FFF2-40B4-BE49-F238E27FC236}">
              <a16:creationId xmlns:a16="http://schemas.microsoft.com/office/drawing/2014/main" id="{2E0BBB88-B53C-4F80-9C12-81B5E130E4E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28" name="AutoShape 292" descr="mail?cmd=cookie">
          <a:extLst>
            <a:ext uri="{FF2B5EF4-FFF2-40B4-BE49-F238E27FC236}">
              <a16:creationId xmlns:a16="http://schemas.microsoft.com/office/drawing/2014/main" id="{9FB06FBE-A6B2-49DA-9888-74761029FB9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29" name="AutoShape 292" descr="mail?cmd=cookie">
          <a:extLst>
            <a:ext uri="{FF2B5EF4-FFF2-40B4-BE49-F238E27FC236}">
              <a16:creationId xmlns:a16="http://schemas.microsoft.com/office/drawing/2014/main" id="{58B5C486-B40B-4188-B14C-BBCDEE35470F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30" name="AutoShape 292" descr="mail?cmd=cookie">
          <a:extLst>
            <a:ext uri="{FF2B5EF4-FFF2-40B4-BE49-F238E27FC236}">
              <a16:creationId xmlns:a16="http://schemas.microsoft.com/office/drawing/2014/main" id="{EF89E494-451A-45FD-91A3-0A9FB2D4F30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31" name="AutoShape 292" descr="mail?cmd=cookie">
          <a:extLst>
            <a:ext uri="{FF2B5EF4-FFF2-40B4-BE49-F238E27FC236}">
              <a16:creationId xmlns:a16="http://schemas.microsoft.com/office/drawing/2014/main" id="{6624CAD2-6CBA-4935-8675-9CC91E661B0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32" name="AutoShape 292" descr="mail?cmd=cookie">
          <a:extLst>
            <a:ext uri="{FF2B5EF4-FFF2-40B4-BE49-F238E27FC236}">
              <a16:creationId xmlns:a16="http://schemas.microsoft.com/office/drawing/2014/main" id="{E3D48AE0-A3A2-49C7-9A01-9E4472324C9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33" name="AutoShape 292" descr="mail?cmd=cookie">
          <a:extLst>
            <a:ext uri="{FF2B5EF4-FFF2-40B4-BE49-F238E27FC236}">
              <a16:creationId xmlns:a16="http://schemas.microsoft.com/office/drawing/2014/main" id="{C85B0BEC-10FB-4269-9308-C3F2673C61EA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34" name="AutoShape 292" descr="mail?cmd=cookie">
          <a:extLst>
            <a:ext uri="{FF2B5EF4-FFF2-40B4-BE49-F238E27FC236}">
              <a16:creationId xmlns:a16="http://schemas.microsoft.com/office/drawing/2014/main" id="{294021CC-F3E2-4269-B014-F95EA6E9193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35" name="AutoShape 292" descr="mail?cmd=cookie">
          <a:extLst>
            <a:ext uri="{FF2B5EF4-FFF2-40B4-BE49-F238E27FC236}">
              <a16:creationId xmlns:a16="http://schemas.microsoft.com/office/drawing/2014/main" id="{3F7CF2D6-FF3C-4B09-9C40-98249C9503F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36" name="AutoShape 292" descr="mail?cmd=cookie">
          <a:extLst>
            <a:ext uri="{FF2B5EF4-FFF2-40B4-BE49-F238E27FC236}">
              <a16:creationId xmlns:a16="http://schemas.microsoft.com/office/drawing/2014/main" id="{3D6AC173-EC3A-48D0-9D5A-42887B5F17B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37" name="AutoShape 292" descr="mail?cmd=cookie">
          <a:extLst>
            <a:ext uri="{FF2B5EF4-FFF2-40B4-BE49-F238E27FC236}">
              <a16:creationId xmlns:a16="http://schemas.microsoft.com/office/drawing/2014/main" id="{12820E5A-6662-4604-8B43-71A97FB6EE5F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38" name="AutoShape 292" descr="mail?cmd=cookie">
          <a:extLst>
            <a:ext uri="{FF2B5EF4-FFF2-40B4-BE49-F238E27FC236}">
              <a16:creationId xmlns:a16="http://schemas.microsoft.com/office/drawing/2014/main" id="{43B99889-1609-4D42-AFB2-3744F1A161A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39" name="AutoShape 292" descr="mail?cmd=cookie">
          <a:extLst>
            <a:ext uri="{FF2B5EF4-FFF2-40B4-BE49-F238E27FC236}">
              <a16:creationId xmlns:a16="http://schemas.microsoft.com/office/drawing/2014/main" id="{04B8E787-E200-4DE9-9277-A0D2F7C998AA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40" name="AutoShape 292" descr="mail?cmd=cookie">
          <a:extLst>
            <a:ext uri="{FF2B5EF4-FFF2-40B4-BE49-F238E27FC236}">
              <a16:creationId xmlns:a16="http://schemas.microsoft.com/office/drawing/2014/main" id="{7B465D45-553B-4306-AB79-6FF52E01F36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41" name="AutoShape 292" descr="mail?cmd=cookie">
          <a:extLst>
            <a:ext uri="{FF2B5EF4-FFF2-40B4-BE49-F238E27FC236}">
              <a16:creationId xmlns:a16="http://schemas.microsoft.com/office/drawing/2014/main" id="{F8000297-5703-4E5D-AC90-F285D3D9387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42" name="AutoShape 292" descr="mail?cmd=cookie">
          <a:extLst>
            <a:ext uri="{FF2B5EF4-FFF2-40B4-BE49-F238E27FC236}">
              <a16:creationId xmlns:a16="http://schemas.microsoft.com/office/drawing/2014/main" id="{434D6A2D-778D-45D9-A77A-817DD0CDD5B0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43" name="AutoShape 292" descr="mail?cmd=cookie">
          <a:extLst>
            <a:ext uri="{FF2B5EF4-FFF2-40B4-BE49-F238E27FC236}">
              <a16:creationId xmlns:a16="http://schemas.microsoft.com/office/drawing/2014/main" id="{A4A2F43D-6BCB-4AE3-B9ED-B42CCB08D90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44" name="AutoShape 292" descr="mail?cmd=cookie">
          <a:extLst>
            <a:ext uri="{FF2B5EF4-FFF2-40B4-BE49-F238E27FC236}">
              <a16:creationId xmlns:a16="http://schemas.microsoft.com/office/drawing/2014/main" id="{F60AAE3D-D801-4086-ABEF-FD57E70AE62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45" name="AutoShape 292" descr="mail?cmd=cookie">
          <a:extLst>
            <a:ext uri="{FF2B5EF4-FFF2-40B4-BE49-F238E27FC236}">
              <a16:creationId xmlns:a16="http://schemas.microsoft.com/office/drawing/2014/main" id="{0A1E25E3-05BE-4A5D-B5A5-80DDC46931F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46" name="AutoShape 292" descr="mail?cmd=cookie">
          <a:extLst>
            <a:ext uri="{FF2B5EF4-FFF2-40B4-BE49-F238E27FC236}">
              <a16:creationId xmlns:a16="http://schemas.microsoft.com/office/drawing/2014/main" id="{50FC9428-56C1-4C04-AF0E-2F30D66780AF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47" name="AutoShape 292" descr="mail?cmd=cookie">
          <a:extLst>
            <a:ext uri="{FF2B5EF4-FFF2-40B4-BE49-F238E27FC236}">
              <a16:creationId xmlns:a16="http://schemas.microsoft.com/office/drawing/2014/main" id="{68147113-5623-40CB-B1CC-DCCB9CA8E1B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48" name="AutoShape 292" descr="mail?cmd=cookie">
          <a:extLst>
            <a:ext uri="{FF2B5EF4-FFF2-40B4-BE49-F238E27FC236}">
              <a16:creationId xmlns:a16="http://schemas.microsoft.com/office/drawing/2014/main" id="{6C9957C2-B50B-452A-8D93-6F15F8F257B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49" name="AutoShape 292" descr="mail?cmd=cookie">
          <a:extLst>
            <a:ext uri="{FF2B5EF4-FFF2-40B4-BE49-F238E27FC236}">
              <a16:creationId xmlns:a16="http://schemas.microsoft.com/office/drawing/2014/main" id="{0FE24733-B51F-457F-846E-68F27F76F68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50" name="AutoShape 292" descr="mail?cmd=cookie">
          <a:extLst>
            <a:ext uri="{FF2B5EF4-FFF2-40B4-BE49-F238E27FC236}">
              <a16:creationId xmlns:a16="http://schemas.microsoft.com/office/drawing/2014/main" id="{9AB427B5-45AE-4733-9E27-6D1E20DA8AC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51" name="AutoShape 292" descr="mail?cmd=cookie">
          <a:extLst>
            <a:ext uri="{FF2B5EF4-FFF2-40B4-BE49-F238E27FC236}">
              <a16:creationId xmlns:a16="http://schemas.microsoft.com/office/drawing/2014/main" id="{24A279C4-0A45-4D01-A395-B73742445FB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52" name="AutoShape 292" descr="mail?cmd=cookie">
          <a:extLst>
            <a:ext uri="{FF2B5EF4-FFF2-40B4-BE49-F238E27FC236}">
              <a16:creationId xmlns:a16="http://schemas.microsoft.com/office/drawing/2014/main" id="{5A91B721-A427-4142-9CDD-7B4ACEC7AEF0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53" name="AutoShape 292" descr="mail?cmd=cookie">
          <a:extLst>
            <a:ext uri="{FF2B5EF4-FFF2-40B4-BE49-F238E27FC236}">
              <a16:creationId xmlns:a16="http://schemas.microsoft.com/office/drawing/2014/main" id="{70CFC7C1-28FE-471B-8E16-A0CC2D088CFE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54" name="AutoShape 292" descr="mail?cmd=cookie">
          <a:extLst>
            <a:ext uri="{FF2B5EF4-FFF2-40B4-BE49-F238E27FC236}">
              <a16:creationId xmlns:a16="http://schemas.microsoft.com/office/drawing/2014/main" id="{58BBC6C0-30E4-4D63-8E74-6A4A52B9E68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55" name="AutoShape 292" descr="mail?cmd=cookie">
          <a:extLst>
            <a:ext uri="{FF2B5EF4-FFF2-40B4-BE49-F238E27FC236}">
              <a16:creationId xmlns:a16="http://schemas.microsoft.com/office/drawing/2014/main" id="{0F6186D2-0F53-4EAE-9374-8101E3CB5C5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56" name="AutoShape 292" descr="mail?cmd=cookie">
          <a:extLst>
            <a:ext uri="{FF2B5EF4-FFF2-40B4-BE49-F238E27FC236}">
              <a16:creationId xmlns:a16="http://schemas.microsoft.com/office/drawing/2014/main" id="{D0E40ED6-E802-4E3A-9D67-B9C5C1C2A68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857" name="AutoShape 292" descr="mail?cmd=cookie">
          <a:extLst>
            <a:ext uri="{FF2B5EF4-FFF2-40B4-BE49-F238E27FC236}">
              <a16:creationId xmlns:a16="http://schemas.microsoft.com/office/drawing/2014/main" id="{64ED5D87-AC92-40C1-A619-1148EA7B06F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858" name="AutoShape 292" descr="mail?cmd=cookie">
          <a:extLst>
            <a:ext uri="{FF2B5EF4-FFF2-40B4-BE49-F238E27FC236}">
              <a16:creationId xmlns:a16="http://schemas.microsoft.com/office/drawing/2014/main" id="{19CEEA58-FEA4-4897-B444-723DDEBFFBB0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859" name="AutoShape 292" descr="mail?cmd=cookie">
          <a:extLst>
            <a:ext uri="{FF2B5EF4-FFF2-40B4-BE49-F238E27FC236}">
              <a16:creationId xmlns:a16="http://schemas.microsoft.com/office/drawing/2014/main" id="{AE4930DF-6B16-402B-B3F0-2D9C906EF85B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860" name="AutoShape 292" descr="mail?cmd=cookie">
          <a:extLst>
            <a:ext uri="{FF2B5EF4-FFF2-40B4-BE49-F238E27FC236}">
              <a16:creationId xmlns:a16="http://schemas.microsoft.com/office/drawing/2014/main" id="{78AEA8EF-D342-4B06-A438-3204E143B41F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861" name="AutoShape 292" descr="mail?cmd=cookie">
          <a:extLst>
            <a:ext uri="{FF2B5EF4-FFF2-40B4-BE49-F238E27FC236}">
              <a16:creationId xmlns:a16="http://schemas.microsoft.com/office/drawing/2014/main" id="{45355131-D38B-4440-8DBB-C5A4C333544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862" name="AutoShape 292" descr="mail?cmd=cookie">
          <a:extLst>
            <a:ext uri="{FF2B5EF4-FFF2-40B4-BE49-F238E27FC236}">
              <a16:creationId xmlns:a16="http://schemas.microsoft.com/office/drawing/2014/main" id="{E192E093-0EDB-4E8A-B7E4-2BAC9C698B00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863" name="AutoShape 292" descr="mail?cmd=cookie">
          <a:extLst>
            <a:ext uri="{FF2B5EF4-FFF2-40B4-BE49-F238E27FC236}">
              <a16:creationId xmlns:a16="http://schemas.microsoft.com/office/drawing/2014/main" id="{B2107893-B866-444D-A9F4-4D61A66F689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100</xdr:row>
      <xdr:rowOff>0</xdr:rowOff>
    </xdr:from>
    <xdr:ext cx="9525" cy="733425"/>
    <xdr:sp macro="" textlink="">
      <xdr:nvSpPr>
        <xdr:cNvPr id="864" name="AutoShape 292" descr="mail?cmd=cookie">
          <a:extLst>
            <a:ext uri="{FF2B5EF4-FFF2-40B4-BE49-F238E27FC236}">
              <a16:creationId xmlns:a16="http://schemas.microsoft.com/office/drawing/2014/main" id="{5412579E-221D-480B-ABF3-CF0861A26B2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4614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65" name="AutoShape 292" descr="mail?cmd=cookie">
          <a:extLst>
            <a:ext uri="{FF2B5EF4-FFF2-40B4-BE49-F238E27FC236}">
              <a16:creationId xmlns:a16="http://schemas.microsoft.com/office/drawing/2014/main" id="{32583C3F-9F6A-4955-BA03-E96FD559BF93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66" name="AutoShape 292" descr="mail?cmd=cookie">
          <a:extLst>
            <a:ext uri="{FF2B5EF4-FFF2-40B4-BE49-F238E27FC236}">
              <a16:creationId xmlns:a16="http://schemas.microsoft.com/office/drawing/2014/main" id="{8894A6E4-49F1-4C1E-8A6C-F5D9A790BA4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67" name="AutoShape 292" descr="mail?cmd=cookie">
          <a:extLst>
            <a:ext uri="{FF2B5EF4-FFF2-40B4-BE49-F238E27FC236}">
              <a16:creationId xmlns:a16="http://schemas.microsoft.com/office/drawing/2014/main" id="{30B76A38-4179-4609-9911-3A43822B7B9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68" name="AutoShape 292" descr="mail?cmd=cookie">
          <a:extLst>
            <a:ext uri="{FF2B5EF4-FFF2-40B4-BE49-F238E27FC236}">
              <a16:creationId xmlns:a16="http://schemas.microsoft.com/office/drawing/2014/main" id="{09DB1D7A-E86D-49D7-9975-C5D4B54620CC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69" name="AutoShape 292" descr="mail?cmd=cookie">
          <a:extLst>
            <a:ext uri="{FF2B5EF4-FFF2-40B4-BE49-F238E27FC236}">
              <a16:creationId xmlns:a16="http://schemas.microsoft.com/office/drawing/2014/main" id="{7C4A9C68-8D08-49F2-BA1A-D0780AFBC5D7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70" name="AutoShape 292" descr="mail?cmd=cookie">
          <a:extLst>
            <a:ext uri="{FF2B5EF4-FFF2-40B4-BE49-F238E27FC236}">
              <a16:creationId xmlns:a16="http://schemas.microsoft.com/office/drawing/2014/main" id="{9A5C74DA-EE8F-4871-865C-331A9F8E18A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71" name="AutoShape 292" descr="mail?cmd=cookie">
          <a:extLst>
            <a:ext uri="{FF2B5EF4-FFF2-40B4-BE49-F238E27FC236}">
              <a16:creationId xmlns:a16="http://schemas.microsoft.com/office/drawing/2014/main" id="{D75762AE-D640-41EF-923B-C3216C33B596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72" name="AutoShape 292" descr="mail?cmd=cookie">
          <a:extLst>
            <a:ext uri="{FF2B5EF4-FFF2-40B4-BE49-F238E27FC236}">
              <a16:creationId xmlns:a16="http://schemas.microsoft.com/office/drawing/2014/main" id="{27110FE4-891A-4023-A5A9-B945D66D692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73" name="AutoShape 292" descr="mail?cmd=cookie">
          <a:extLst>
            <a:ext uri="{FF2B5EF4-FFF2-40B4-BE49-F238E27FC236}">
              <a16:creationId xmlns:a16="http://schemas.microsoft.com/office/drawing/2014/main" id="{F6E3BCCA-6E08-4907-BFCA-14797047488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74" name="AutoShape 292" descr="mail?cmd=cookie">
          <a:extLst>
            <a:ext uri="{FF2B5EF4-FFF2-40B4-BE49-F238E27FC236}">
              <a16:creationId xmlns:a16="http://schemas.microsoft.com/office/drawing/2014/main" id="{606565F8-D694-4CE4-A1CF-BB2B9C675A78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75" name="AutoShape 292" descr="mail?cmd=cookie">
          <a:extLst>
            <a:ext uri="{FF2B5EF4-FFF2-40B4-BE49-F238E27FC236}">
              <a16:creationId xmlns:a16="http://schemas.microsoft.com/office/drawing/2014/main" id="{02969153-F2F7-4153-9CF8-12B149133859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76" name="AutoShape 292" descr="mail?cmd=cookie">
          <a:extLst>
            <a:ext uri="{FF2B5EF4-FFF2-40B4-BE49-F238E27FC236}">
              <a16:creationId xmlns:a16="http://schemas.microsoft.com/office/drawing/2014/main" id="{7F90A3E7-D1D9-4897-8457-9150FBE2945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77" name="AutoShape 292" descr="mail?cmd=cookie">
          <a:extLst>
            <a:ext uri="{FF2B5EF4-FFF2-40B4-BE49-F238E27FC236}">
              <a16:creationId xmlns:a16="http://schemas.microsoft.com/office/drawing/2014/main" id="{BE5F269A-1A68-4B50-A05F-1EAD10E0F27F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78" name="AutoShape 292" descr="mail?cmd=cookie">
          <a:extLst>
            <a:ext uri="{FF2B5EF4-FFF2-40B4-BE49-F238E27FC236}">
              <a16:creationId xmlns:a16="http://schemas.microsoft.com/office/drawing/2014/main" id="{D1989485-4F96-437D-B3C8-6CE1FED0E261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79" name="AutoShape 292" descr="mail?cmd=cookie">
          <a:extLst>
            <a:ext uri="{FF2B5EF4-FFF2-40B4-BE49-F238E27FC236}">
              <a16:creationId xmlns:a16="http://schemas.microsoft.com/office/drawing/2014/main" id="{963150EE-035D-4405-86C7-D54EFDCF36DA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80" name="AutoShape 292" descr="mail?cmd=cookie">
          <a:extLst>
            <a:ext uri="{FF2B5EF4-FFF2-40B4-BE49-F238E27FC236}">
              <a16:creationId xmlns:a16="http://schemas.microsoft.com/office/drawing/2014/main" id="{DD1CD9F9-FDA5-4ECF-9E72-6ED9A6F4F9A4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81" name="AutoShape 292" descr="mail?cmd=cookie">
          <a:extLst>
            <a:ext uri="{FF2B5EF4-FFF2-40B4-BE49-F238E27FC236}">
              <a16:creationId xmlns:a16="http://schemas.microsoft.com/office/drawing/2014/main" id="{F7B46357-3B0F-4D3D-B0D9-F6D2FF930C10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82" name="AutoShape 292" descr="mail?cmd=cookie">
          <a:extLst>
            <a:ext uri="{FF2B5EF4-FFF2-40B4-BE49-F238E27FC236}">
              <a16:creationId xmlns:a16="http://schemas.microsoft.com/office/drawing/2014/main" id="{39F14AC6-2E68-4A09-BF30-DCE300347BE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83" name="AutoShape 292" descr="mail?cmd=cookie">
          <a:extLst>
            <a:ext uri="{FF2B5EF4-FFF2-40B4-BE49-F238E27FC236}">
              <a16:creationId xmlns:a16="http://schemas.microsoft.com/office/drawing/2014/main" id="{421D0F40-B07A-4042-812A-AB310A457C3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84" name="AutoShape 292" descr="mail?cmd=cookie">
          <a:extLst>
            <a:ext uri="{FF2B5EF4-FFF2-40B4-BE49-F238E27FC236}">
              <a16:creationId xmlns:a16="http://schemas.microsoft.com/office/drawing/2014/main" id="{B156E792-8862-4081-BC2C-D6A75B6AD91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85" name="AutoShape 292" descr="mail?cmd=cookie">
          <a:extLst>
            <a:ext uri="{FF2B5EF4-FFF2-40B4-BE49-F238E27FC236}">
              <a16:creationId xmlns:a16="http://schemas.microsoft.com/office/drawing/2014/main" id="{F6C8906D-268D-44E0-9DF2-B3F92B9A9E05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86" name="AutoShape 292" descr="mail?cmd=cookie">
          <a:extLst>
            <a:ext uri="{FF2B5EF4-FFF2-40B4-BE49-F238E27FC236}">
              <a16:creationId xmlns:a16="http://schemas.microsoft.com/office/drawing/2014/main" id="{E97C4C17-B4A4-40FE-A0FA-8FE62037491D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87" name="AutoShape 292" descr="mail?cmd=cookie">
          <a:extLst>
            <a:ext uri="{FF2B5EF4-FFF2-40B4-BE49-F238E27FC236}">
              <a16:creationId xmlns:a16="http://schemas.microsoft.com/office/drawing/2014/main" id="{920C7AC1-C20C-4FDF-8B2F-A9270C767872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99</xdr:row>
      <xdr:rowOff>0</xdr:rowOff>
    </xdr:from>
    <xdr:ext cx="9525" cy="733425"/>
    <xdr:sp macro="" textlink="">
      <xdr:nvSpPr>
        <xdr:cNvPr id="888" name="AutoShape 292" descr="mail?cmd=cookie">
          <a:extLst>
            <a:ext uri="{FF2B5EF4-FFF2-40B4-BE49-F238E27FC236}">
              <a16:creationId xmlns:a16="http://schemas.microsoft.com/office/drawing/2014/main" id="{3700BFAB-C643-4DF6-81BD-5BDFDFF1E78A}"/>
            </a:ext>
          </a:extLst>
        </xdr:cNvPr>
        <xdr:cNvSpPr>
          <a:spLocks noChangeAspect="1" noChangeArrowheads="1"/>
        </xdr:cNvSpPr>
      </xdr:nvSpPr>
      <xdr:spPr bwMode="auto">
        <a:xfrm>
          <a:off x="13161818" y="20270932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0</xdr:colOff>
      <xdr:row>110</xdr:row>
      <xdr:rowOff>0</xdr:rowOff>
    </xdr:from>
    <xdr:to>
      <xdr:col>2</xdr:col>
      <xdr:colOff>9525</xdr:colOff>
      <xdr:row>110</xdr:row>
      <xdr:rowOff>104775</xdr:rowOff>
    </xdr:to>
    <xdr:sp macro="" textlink="">
      <xdr:nvSpPr>
        <xdr:cNvPr id="889" name="AutoShape 292" descr="mail?cmd=cookie">
          <a:extLst>
            <a:ext uri="{FF2B5EF4-FFF2-40B4-BE49-F238E27FC236}">
              <a16:creationId xmlns:a16="http://schemas.microsoft.com/office/drawing/2014/main" id="{47504F94-495C-4EB8-B339-2EAA764A1081}"/>
            </a:ext>
          </a:extLst>
        </xdr:cNvPr>
        <xdr:cNvSpPr>
          <a:spLocks noChangeAspect="1" noChangeArrowheads="1"/>
        </xdr:cNvSpPr>
      </xdr:nvSpPr>
      <xdr:spPr bwMode="auto">
        <a:xfrm>
          <a:off x="752475" y="270033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9525</xdr:colOff>
      <xdr:row>110</xdr:row>
      <xdr:rowOff>104775</xdr:rowOff>
    </xdr:to>
    <xdr:sp macro="" textlink="">
      <xdr:nvSpPr>
        <xdr:cNvPr id="890" name="AutoShape 292" descr="mail?cmd=cookie">
          <a:extLst>
            <a:ext uri="{FF2B5EF4-FFF2-40B4-BE49-F238E27FC236}">
              <a16:creationId xmlns:a16="http://schemas.microsoft.com/office/drawing/2014/main" id="{4D49402E-77BB-40E9-8AB8-3F07EA5B9A39}"/>
            </a:ext>
          </a:extLst>
        </xdr:cNvPr>
        <xdr:cNvSpPr>
          <a:spLocks noChangeAspect="1" noChangeArrowheads="1"/>
        </xdr:cNvSpPr>
      </xdr:nvSpPr>
      <xdr:spPr bwMode="auto">
        <a:xfrm>
          <a:off x="752475" y="270033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9525</xdr:colOff>
      <xdr:row>110</xdr:row>
      <xdr:rowOff>104775</xdr:rowOff>
    </xdr:to>
    <xdr:sp macro="" textlink="">
      <xdr:nvSpPr>
        <xdr:cNvPr id="891" name="AutoShape 292" descr="mail?cmd=cookie">
          <a:extLst>
            <a:ext uri="{FF2B5EF4-FFF2-40B4-BE49-F238E27FC236}">
              <a16:creationId xmlns:a16="http://schemas.microsoft.com/office/drawing/2014/main" id="{35F81BDB-CE17-4EC7-B708-8216CDE9C623}"/>
            </a:ext>
          </a:extLst>
        </xdr:cNvPr>
        <xdr:cNvSpPr>
          <a:spLocks noChangeAspect="1" noChangeArrowheads="1"/>
        </xdr:cNvSpPr>
      </xdr:nvSpPr>
      <xdr:spPr bwMode="auto">
        <a:xfrm>
          <a:off x="752475" y="270033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9525</xdr:colOff>
      <xdr:row>110</xdr:row>
      <xdr:rowOff>104775</xdr:rowOff>
    </xdr:to>
    <xdr:sp macro="" textlink="">
      <xdr:nvSpPr>
        <xdr:cNvPr id="892" name="AutoShape 292" descr="mail?cmd=cookie">
          <a:extLst>
            <a:ext uri="{FF2B5EF4-FFF2-40B4-BE49-F238E27FC236}">
              <a16:creationId xmlns:a16="http://schemas.microsoft.com/office/drawing/2014/main" id="{94E74A3F-7831-4D0E-AF70-603697D3EA0C}"/>
            </a:ext>
          </a:extLst>
        </xdr:cNvPr>
        <xdr:cNvSpPr>
          <a:spLocks noChangeAspect="1" noChangeArrowheads="1"/>
        </xdr:cNvSpPr>
      </xdr:nvSpPr>
      <xdr:spPr bwMode="auto">
        <a:xfrm>
          <a:off x="752475" y="270033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9525</xdr:colOff>
      <xdr:row>110</xdr:row>
      <xdr:rowOff>104775</xdr:rowOff>
    </xdr:to>
    <xdr:sp macro="" textlink="">
      <xdr:nvSpPr>
        <xdr:cNvPr id="893" name="AutoShape 292" descr="mail?cmd=cookie">
          <a:extLst>
            <a:ext uri="{FF2B5EF4-FFF2-40B4-BE49-F238E27FC236}">
              <a16:creationId xmlns:a16="http://schemas.microsoft.com/office/drawing/2014/main" id="{2838F86A-FE3B-4FA5-A0AA-1EB07CD055B1}"/>
            </a:ext>
          </a:extLst>
        </xdr:cNvPr>
        <xdr:cNvSpPr>
          <a:spLocks noChangeAspect="1" noChangeArrowheads="1"/>
        </xdr:cNvSpPr>
      </xdr:nvSpPr>
      <xdr:spPr bwMode="auto">
        <a:xfrm>
          <a:off x="752475" y="270033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9525</xdr:colOff>
      <xdr:row>110</xdr:row>
      <xdr:rowOff>104775</xdr:rowOff>
    </xdr:to>
    <xdr:sp macro="" textlink="">
      <xdr:nvSpPr>
        <xdr:cNvPr id="894" name="AutoShape 292" descr="mail?cmd=cookie">
          <a:extLst>
            <a:ext uri="{FF2B5EF4-FFF2-40B4-BE49-F238E27FC236}">
              <a16:creationId xmlns:a16="http://schemas.microsoft.com/office/drawing/2014/main" id="{1D7B1086-86BC-406B-B56F-080DED5419D3}"/>
            </a:ext>
          </a:extLst>
        </xdr:cNvPr>
        <xdr:cNvSpPr>
          <a:spLocks noChangeAspect="1" noChangeArrowheads="1"/>
        </xdr:cNvSpPr>
      </xdr:nvSpPr>
      <xdr:spPr bwMode="auto">
        <a:xfrm>
          <a:off x="752475" y="270033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9525</xdr:colOff>
      <xdr:row>110</xdr:row>
      <xdr:rowOff>104775</xdr:rowOff>
    </xdr:to>
    <xdr:sp macro="" textlink="">
      <xdr:nvSpPr>
        <xdr:cNvPr id="895" name="AutoShape 292" descr="mail?cmd=cookie">
          <a:extLst>
            <a:ext uri="{FF2B5EF4-FFF2-40B4-BE49-F238E27FC236}">
              <a16:creationId xmlns:a16="http://schemas.microsoft.com/office/drawing/2014/main" id="{6B42014D-5D4C-489E-B829-6E4BABD96F74}"/>
            </a:ext>
          </a:extLst>
        </xdr:cNvPr>
        <xdr:cNvSpPr>
          <a:spLocks noChangeAspect="1" noChangeArrowheads="1"/>
        </xdr:cNvSpPr>
      </xdr:nvSpPr>
      <xdr:spPr bwMode="auto">
        <a:xfrm>
          <a:off x="752475" y="270033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9525</xdr:colOff>
      <xdr:row>110</xdr:row>
      <xdr:rowOff>104775</xdr:rowOff>
    </xdr:to>
    <xdr:sp macro="" textlink="">
      <xdr:nvSpPr>
        <xdr:cNvPr id="896" name="AutoShape 292" descr="mail?cmd=cookie">
          <a:extLst>
            <a:ext uri="{FF2B5EF4-FFF2-40B4-BE49-F238E27FC236}">
              <a16:creationId xmlns:a16="http://schemas.microsoft.com/office/drawing/2014/main" id="{AC32ECC3-DEA1-4B62-9831-CD3C09F0FDD6}"/>
            </a:ext>
          </a:extLst>
        </xdr:cNvPr>
        <xdr:cNvSpPr>
          <a:spLocks noChangeAspect="1" noChangeArrowheads="1"/>
        </xdr:cNvSpPr>
      </xdr:nvSpPr>
      <xdr:spPr bwMode="auto">
        <a:xfrm>
          <a:off x="752475" y="270033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9525</xdr:colOff>
      <xdr:row>110</xdr:row>
      <xdr:rowOff>104775</xdr:rowOff>
    </xdr:to>
    <xdr:sp macro="" textlink="">
      <xdr:nvSpPr>
        <xdr:cNvPr id="897" name="AutoShape 292" descr="mail?cmd=cookie">
          <a:extLst>
            <a:ext uri="{FF2B5EF4-FFF2-40B4-BE49-F238E27FC236}">
              <a16:creationId xmlns:a16="http://schemas.microsoft.com/office/drawing/2014/main" id="{E67C6821-870D-44A6-BCAD-741E07321371}"/>
            </a:ext>
          </a:extLst>
        </xdr:cNvPr>
        <xdr:cNvSpPr>
          <a:spLocks noChangeAspect="1" noChangeArrowheads="1"/>
        </xdr:cNvSpPr>
      </xdr:nvSpPr>
      <xdr:spPr bwMode="auto">
        <a:xfrm>
          <a:off x="752475" y="270033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9525</xdr:colOff>
      <xdr:row>110</xdr:row>
      <xdr:rowOff>104775</xdr:rowOff>
    </xdr:to>
    <xdr:sp macro="" textlink="">
      <xdr:nvSpPr>
        <xdr:cNvPr id="898" name="AutoShape 292" descr="mail?cmd=cookie">
          <a:extLst>
            <a:ext uri="{FF2B5EF4-FFF2-40B4-BE49-F238E27FC236}">
              <a16:creationId xmlns:a16="http://schemas.microsoft.com/office/drawing/2014/main" id="{327F3BEF-E91E-4939-84D7-1613E94FF33F}"/>
            </a:ext>
          </a:extLst>
        </xdr:cNvPr>
        <xdr:cNvSpPr>
          <a:spLocks noChangeAspect="1" noChangeArrowheads="1"/>
        </xdr:cNvSpPr>
      </xdr:nvSpPr>
      <xdr:spPr bwMode="auto">
        <a:xfrm>
          <a:off x="752475" y="270033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9525</xdr:colOff>
      <xdr:row>110</xdr:row>
      <xdr:rowOff>104775</xdr:rowOff>
    </xdr:to>
    <xdr:sp macro="" textlink="">
      <xdr:nvSpPr>
        <xdr:cNvPr id="899" name="AutoShape 292" descr="mail?cmd=cookie">
          <a:extLst>
            <a:ext uri="{FF2B5EF4-FFF2-40B4-BE49-F238E27FC236}">
              <a16:creationId xmlns:a16="http://schemas.microsoft.com/office/drawing/2014/main" id="{EE1EE28E-1638-4B27-95DC-F9E79305B4BE}"/>
            </a:ext>
          </a:extLst>
        </xdr:cNvPr>
        <xdr:cNvSpPr>
          <a:spLocks noChangeAspect="1" noChangeArrowheads="1"/>
        </xdr:cNvSpPr>
      </xdr:nvSpPr>
      <xdr:spPr bwMode="auto">
        <a:xfrm>
          <a:off x="752475" y="270033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110</xdr:row>
      <xdr:rowOff>0</xdr:rowOff>
    </xdr:from>
    <xdr:to>
      <xdr:col>2</xdr:col>
      <xdr:colOff>9525</xdr:colOff>
      <xdr:row>110</xdr:row>
      <xdr:rowOff>104775</xdr:rowOff>
    </xdr:to>
    <xdr:sp macro="" textlink="">
      <xdr:nvSpPr>
        <xdr:cNvPr id="900" name="AutoShape 292" descr="mail?cmd=cookie">
          <a:extLst>
            <a:ext uri="{FF2B5EF4-FFF2-40B4-BE49-F238E27FC236}">
              <a16:creationId xmlns:a16="http://schemas.microsoft.com/office/drawing/2014/main" id="{80FB61C4-107D-44D6-A2EE-51CC514A4065}"/>
            </a:ext>
          </a:extLst>
        </xdr:cNvPr>
        <xdr:cNvSpPr>
          <a:spLocks noChangeAspect="1" noChangeArrowheads="1"/>
        </xdr:cNvSpPr>
      </xdr:nvSpPr>
      <xdr:spPr bwMode="auto">
        <a:xfrm>
          <a:off x="752475" y="270033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2" name="AutoShape 292" descr="mail?cmd=cookie">
          <a:extLst>
            <a:ext uri="{FF2B5EF4-FFF2-40B4-BE49-F238E27FC236}">
              <a16:creationId xmlns:a16="http://schemas.microsoft.com/office/drawing/2014/main" id="{51158BF7-8DF5-4AF1-A03D-1C53F4DB9AB6}"/>
            </a:ext>
          </a:extLst>
        </xdr:cNvPr>
        <xdr:cNvSpPr>
          <a:spLocks noChangeAspect="1" noChangeArrowheads="1"/>
        </xdr:cNvSpPr>
      </xdr:nvSpPr>
      <xdr:spPr bwMode="auto">
        <a:xfrm>
          <a:off x="0" y="23736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3" name="AutoShape 292" descr="mail?cmd=cookie">
          <a:extLst>
            <a:ext uri="{FF2B5EF4-FFF2-40B4-BE49-F238E27FC236}">
              <a16:creationId xmlns:a16="http://schemas.microsoft.com/office/drawing/2014/main" id="{2356C69D-099E-48D0-8FFC-35DF368C664B}"/>
            </a:ext>
          </a:extLst>
        </xdr:cNvPr>
        <xdr:cNvSpPr>
          <a:spLocks noChangeAspect="1" noChangeArrowheads="1"/>
        </xdr:cNvSpPr>
      </xdr:nvSpPr>
      <xdr:spPr bwMode="auto">
        <a:xfrm>
          <a:off x="0" y="23736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4" name="AutoShape 292" descr="mail?cmd=cookie">
          <a:extLst>
            <a:ext uri="{FF2B5EF4-FFF2-40B4-BE49-F238E27FC236}">
              <a16:creationId xmlns:a16="http://schemas.microsoft.com/office/drawing/2014/main" id="{D94DC1DB-F613-4659-85B7-56D4D164865C}"/>
            </a:ext>
          </a:extLst>
        </xdr:cNvPr>
        <xdr:cNvSpPr>
          <a:spLocks noChangeAspect="1" noChangeArrowheads="1"/>
        </xdr:cNvSpPr>
      </xdr:nvSpPr>
      <xdr:spPr bwMode="auto">
        <a:xfrm>
          <a:off x="0" y="23736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5" name="AutoShape 292" descr="mail?cmd=cookie">
          <a:extLst>
            <a:ext uri="{FF2B5EF4-FFF2-40B4-BE49-F238E27FC236}">
              <a16:creationId xmlns:a16="http://schemas.microsoft.com/office/drawing/2014/main" id="{7E02EDD5-741E-4187-A0CB-09D97ABE55C3}"/>
            </a:ext>
          </a:extLst>
        </xdr:cNvPr>
        <xdr:cNvSpPr>
          <a:spLocks noChangeAspect="1" noChangeArrowheads="1"/>
        </xdr:cNvSpPr>
      </xdr:nvSpPr>
      <xdr:spPr bwMode="auto">
        <a:xfrm>
          <a:off x="0" y="23736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971550"/>
    <xdr:sp macro="" textlink="">
      <xdr:nvSpPr>
        <xdr:cNvPr id="6" name="AutoShape 292" descr="mail?cmd=cookie">
          <a:extLst>
            <a:ext uri="{FF2B5EF4-FFF2-40B4-BE49-F238E27FC236}">
              <a16:creationId xmlns:a16="http://schemas.microsoft.com/office/drawing/2014/main" id="{EC971FE9-B633-4D36-9504-1C07BF6E6DA8}"/>
            </a:ext>
          </a:extLst>
        </xdr:cNvPr>
        <xdr:cNvSpPr>
          <a:spLocks noChangeAspect="1" noChangeArrowheads="1"/>
        </xdr:cNvSpPr>
      </xdr:nvSpPr>
      <xdr:spPr bwMode="auto">
        <a:xfrm>
          <a:off x="0" y="237363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971550"/>
    <xdr:sp macro="" textlink="">
      <xdr:nvSpPr>
        <xdr:cNvPr id="7" name="AutoShape 292" descr="mail?cmd=cookie">
          <a:extLst>
            <a:ext uri="{FF2B5EF4-FFF2-40B4-BE49-F238E27FC236}">
              <a16:creationId xmlns:a16="http://schemas.microsoft.com/office/drawing/2014/main" id="{EC5D2707-96D6-4072-AEF0-E7D55F880DEA}"/>
            </a:ext>
          </a:extLst>
        </xdr:cNvPr>
        <xdr:cNvSpPr>
          <a:spLocks noChangeAspect="1" noChangeArrowheads="1"/>
        </xdr:cNvSpPr>
      </xdr:nvSpPr>
      <xdr:spPr bwMode="auto">
        <a:xfrm>
          <a:off x="0" y="237363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971550"/>
    <xdr:sp macro="" textlink="">
      <xdr:nvSpPr>
        <xdr:cNvPr id="8" name="AutoShape 292" descr="mail?cmd=cookie">
          <a:extLst>
            <a:ext uri="{FF2B5EF4-FFF2-40B4-BE49-F238E27FC236}">
              <a16:creationId xmlns:a16="http://schemas.microsoft.com/office/drawing/2014/main" id="{C03442E6-995B-4804-AC58-E607F0DA0C99}"/>
            </a:ext>
          </a:extLst>
        </xdr:cNvPr>
        <xdr:cNvSpPr>
          <a:spLocks noChangeAspect="1" noChangeArrowheads="1"/>
        </xdr:cNvSpPr>
      </xdr:nvSpPr>
      <xdr:spPr bwMode="auto">
        <a:xfrm>
          <a:off x="0" y="237363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971550"/>
    <xdr:sp macro="" textlink="">
      <xdr:nvSpPr>
        <xdr:cNvPr id="9" name="AutoShape 292" descr="mail?cmd=cookie">
          <a:extLst>
            <a:ext uri="{FF2B5EF4-FFF2-40B4-BE49-F238E27FC236}">
              <a16:creationId xmlns:a16="http://schemas.microsoft.com/office/drawing/2014/main" id="{93ED3466-8947-44C3-9691-570F775BA51B}"/>
            </a:ext>
          </a:extLst>
        </xdr:cNvPr>
        <xdr:cNvSpPr>
          <a:spLocks noChangeAspect="1" noChangeArrowheads="1"/>
        </xdr:cNvSpPr>
      </xdr:nvSpPr>
      <xdr:spPr bwMode="auto">
        <a:xfrm>
          <a:off x="0" y="237363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10" name="AutoShape 292" descr="mail?cmd=cookie">
          <a:extLst>
            <a:ext uri="{FF2B5EF4-FFF2-40B4-BE49-F238E27FC236}">
              <a16:creationId xmlns:a16="http://schemas.microsoft.com/office/drawing/2014/main" id="{557A619A-D405-4033-A6A6-EF21CE12AF0A}"/>
            </a:ext>
          </a:extLst>
        </xdr:cNvPr>
        <xdr:cNvSpPr>
          <a:spLocks noChangeAspect="1" noChangeArrowheads="1"/>
        </xdr:cNvSpPr>
      </xdr:nvSpPr>
      <xdr:spPr bwMode="auto">
        <a:xfrm>
          <a:off x="0" y="23736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11" name="AutoShape 292" descr="mail?cmd=cookie">
          <a:extLst>
            <a:ext uri="{FF2B5EF4-FFF2-40B4-BE49-F238E27FC236}">
              <a16:creationId xmlns:a16="http://schemas.microsoft.com/office/drawing/2014/main" id="{63EAF94C-0ABD-4469-91DC-10A850C240FE}"/>
            </a:ext>
          </a:extLst>
        </xdr:cNvPr>
        <xdr:cNvSpPr>
          <a:spLocks noChangeAspect="1" noChangeArrowheads="1"/>
        </xdr:cNvSpPr>
      </xdr:nvSpPr>
      <xdr:spPr bwMode="auto">
        <a:xfrm>
          <a:off x="0" y="23736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12" name="AutoShape 292" descr="mail?cmd=cookie">
          <a:extLst>
            <a:ext uri="{FF2B5EF4-FFF2-40B4-BE49-F238E27FC236}">
              <a16:creationId xmlns:a16="http://schemas.microsoft.com/office/drawing/2014/main" id="{AEBB8175-BBDC-4E5C-8576-04DF49C5061F}"/>
            </a:ext>
          </a:extLst>
        </xdr:cNvPr>
        <xdr:cNvSpPr>
          <a:spLocks noChangeAspect="1" noChangeArrowheads="1"/>
        </xdr:cNvSpPr>
      </xdr:nvSpPr>
      <xdr:spPr bwMode="auto">
        <a:xfrm>
          <a:off x="0" y="23736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13" name="AutoShape 292" descr="mail?cmd=cookie">
          <a:extLst>
            <a:ext uri="{FF2B5EF4-FFF2-40B4-BE49-F238E27FC236}">
              <a16:creationId xmlns:a16="http://schemas.microsoft.com/office/drawing/2014/main" id="{DF3A2015-9FC0-43BA-907E-3E5FAEB704D1}"/>
            </a:ext>
          </a:extLst>
        </xdr:cNvPr>
        <xdr:cNvSpPr>
          <a:spLocks noChangeAspect="1" noChangeArrowheads="1"/>
        </xdr:cNvSpPr>
      </xdr:nvSpPr>
      <xdr:spPr bwMode="auto">
        <a:xfrm>
          <a:off x="0" y="23736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971550"/>
    <xdr:sp macro="" textlink="">
      <xdr:nvSpPr>
        <xdr:cNvPr id="14" name="AutoShape 292" descr="mail?cmd=cookie">
          <a:extLst>
            <a:ext uri="{FF2B5EF4-FFF2-40B4-BE49-F238E27FC236}">
              <a16:creationId xmlns:a16="http://schemas.microsoft.com/office/drawing/2014/main" id="{2181B95A-CEEC-4C41-B3CB-C9D39A6A27C4}"/>
            </a:ext>
          </a:extLst>
        </xdr:cNvPr>
        <xdr:cNvSpPr>
          <a:spLocks noChangeAspect="1" noChangeArrowheads="1"/>
        </xdr:cNvSpPr>
      </xdr:nvSpPr>
      <xdr:spPr bwMode="auto">
        <a:xfrm>
          <a:off x="0" y="237363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971550"/>
    <xdr:sp macro="" textlink="">
      <xdr:nvSpPr>
        <xdr:cNvPr id="15" name="AutoShape 292" descr="mail?cmd=cookie">
          <a:extLst>
            <a:ext uri="{FF2B5EF4-FFF2-40B4-BE49-F238E27FC236}">
              <a16:creationId xmlns:a16="http://schemas.microsoft.com/office/drawing/2014/main" id="{714BB8A0-71CD-4DB2-9EB4-2E282FF2EC18}"/>
            </a:ext>
          </a:extLst>
        </xdr:cNvPr>
        <xdr:cNvSpPr>
          <a:spLocks noChangeAspect="1" noChangeArrowheads="1"/>
        </xdr:cNvSpPr>
      </xdr:nvSpPr>
      <xdr:spPr bwMode="auto">
        <a:xfrm>
          <a:off x="0" y="237363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16" name="AutoShape 292" descr="mail?cmd=cookie">
          <a:extLst>
            <a:ext uri="{FF2B5EF4-FFF2-40B4-BE49-F238E27FC236}">
              <a16:creationId xmlns:a16="http://schemas.microsoft.com/office/drawing/2014/main" id="{E1B8B8F7-53D8-4577-B925-EEBDADFCF5BB}"/>
            </a:ext>
          </a:extLst>
        </xdr:cNvPr>
        <xdr:cNvSpPr>
          <a:spLocks noChangeAspect="1" noChangeArrowheads="1"/>
        </xdr:cNvSpPr>
      </xdr:nvSpPr>
      <xdr:spPr bwMode="auto">
        <a:xfrm>
          <a:off x="0" y="23736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17" name="AutoShape 292" descr="mail?cmd=cookie">
          <a:extLst>
            <a:ext uri="{FF2B5EF4-FFF2-40B4-BE49-F238E27FC236}">
              <a16:creationId xmlns:a16="http://schemas.microsoft.com/office/drawing/2014/main" id="{4CB17635-199F-42B0-932A-DDCF2D81EE82}"/>
            </a:ext>
          </a:extLst>
        </xdr:cNvPr>
        <xdr:cNvSpPr>
          <a:spLocks noChangeAspect="1" noChangeArrowheads="1"/>
        </xdr:cNvSpPr>
      </xdr:nvSpPr>
      <xdr:spPr bwMode="auto">
        <a:xfrm>
          <a:off x="0" y="23736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18" name="AutoShape 292" descr="mail?cmd=cookie">
          <a:extLst>
            <a:ext uri="{FF2B5EF4-FFF2-40B4-BE49-F238E27FC236}">
              <a16:creationId xmlns:a16="http://schemas.microsoft.com/office/drawing/2014/main" id="{B4D3D0AB-7691-4A6B-B579-AA7AAEB66A7A}"/>
            </a:ext>
          </a:extLst>
        </xdr:cNvPr>
        <xdr:cNvSpPr>
          <a:spLocks noChangeAspect="1" noChangeArrowheads="1"/>
        </xdr:cNvSpPr>
      </xdr:nvSpPr>
      <xdr:spPr bwMode="auto">
        <a:xfrm>
          <a:off x="0" y="23736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19" name="AutoShape 292" descr="mail?cmd=cookie">
          <a:extLst>
            <a:ext uri="{FF2B5EF4-FFF2-40B4-BE49-F238E27FC236}">
              <a16:creationId xmlns:a16="http://schemas.microsoft.com/office/drawing/2014/main" id="{F5D58122-29BE-447A-BBED-C7149CE0489B}"/>
            </a:ext>
          </a:extLst>
        </xdr:cNvPr>
        <xdr:cNvSpPr>
          <a:spLocks noChangeAspect="1" noChangeArrowheads="1"/>
        </xdr:cNvSpPr>
      </xdr:nvSpPr>
      <xdr:spPr bwMode="auto">
        <a:xfrm>
          <a:off x="0" y="23736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971550"/>
    <xdr:sp macro="" textlink="">
      <xdr:nvSpPr>
        <xdr:cNvPr id="20" name="AutoShape 292" descr="mail?cmd=cookie">
          <a:extLst>
            <a:ext uri="{FF2B5EF4-FFF2-40B4-BE49-F238E27FC236}">
              <a16:creationId xmlns:a16="http://schemas.microsoft.com/office/drawing/2014/main" id="{29B17914-5812-4AFE-8689-270CFA0929A1}"/>
            </a:ext>
          </a:extLst>
        </xdr:cNvPr>
        <xdr:cNvSpPr>
          <a:spLocks noChangeAspect="1" noChangeArrowheads="1"/>
        </xdr:cNvSpPr>
      </xdr:nvSpPr>
      <xdr:spPr bwMode="auto">
        <a:xfrm>
          <a:off x="0" y="237363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971550"/>
    <xdr:sp macro="" textlink="">
      <xdr:nvSpPr>
        <xdr:cNvPr id="21" name="AutoShape 292" descr="mail?cmd=cookie">
          <a:extLst>
            <a:ext uri="{FF2B5EF4-FFF2-40B4-BE49-F238E27FC236}">
              <a16:creationId xmlns:a16="http://schemas.microsoft.com/office/drawing/2014/main" id="{12094FAE-A52D-41AE-B3EB-DFC0AAEE68C4}"/>
            </a:ext>
          </a:extLst>
        </xdr:cNvPr>
        <xdr:cNvSpPr>
          <a:spLocks noChangeAspect="1" noChangeArrowheads="1"/>
        </xdr:cNvSpPr>
      </xdr:nvSpPr>
      <xdr:spPr bwMode="auto">
        <a:xfrm>
          <a:off x="0" y="237363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971550"/>
    <xdr:sp macro="" textlink="">
      <xdr:nvSpPr>
        <xdr:cNvPr id="22" name="AutoShape 292" descr="mail?cmd=cookie">
          <a:extLst>
            <a:ext uri="{FF2B5EF4-FFF2-40B4-BE49-F238E27FC236}">
              <a16:creationId xmlns:a16="http://schemas.microsoft.com/office/drawing/2014/main" id="{525ABEB6-B32F-45FB-91B4-E1FD7E9E1B0C}"/>
            </a:ext>
          </a:extLst>
        </xdr:cNvPr>
        <xdr:cNvSpPr>
          <a:spLocks noChangeAspect="1" noChangeArrowheads="1"/>
        </xdr:cNvSpPr>
      </xdr:nvSpPr>
      <xdr:spPr bwMode="auto">
        <a:xfrm>
          <a:off x="0" y="237363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971550"/>
    <xdr:sp macro="" textlink="">
      <xdr:nvSpPr>
        <xdr:cNvPr id="23" name="AutoShape 292" descr="mail?cmd=cookie">
          <a:extLst>
            <a:ext uri="{FF2B5EF4-FFF2-40B4-BE49-F238E27FC236}">
              <a16:creationId xmlns:a16="http://schemas.microsoft.com/office/drawing/2014/main" id="{280672EC-75DE-4864-897A-C0EFA99E6766}"/>
            </a:ext>
          </a:extLst>
        </xdr:cNvPr>
        <xdr:cNvSpPr>
          <a:spLocks noChangeAspect="1" noChangeArrowheads="1"/>
        </xdr:cNvSpPr>
      </xdr:nvSpPr>
      <xdr:spPr bwMode="auto">
        <a:xfrm>
          <a:off x="0" y="237363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24" name="AutoShape 292" descr="mail?cmd=cookie">
          <a:extLst>
            <a:ext uri="{FF2B5EF4-FFF2-40B4-BE49-F238E27FC236}">
              <a16:creationId xmlns:a16="http://schemas.microsoft.com/office/drawing/2014/main" id="{DC07486C-201C-466A-A42C-4F6F55C0AD61}"/>
            </a:ext>
          </a:extLst>
        </xdr:cNvPr>
        <xdr:cNvSpPr>
          <a:spLocks noChangeAspect="1" noChangeArrowheads="1"/>
        </xdr:cNvSpPr>
      </xdr:nvSpPr>
      <xdr:spPr bwMode="auto">
        <a:xfrm>
          <a:off x="0" y="23736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25" name="AutoShape 292" descr="mail?cmd=cookie">
          <a:extLst>
            <a:ext uri="{FF2B5EF4-FFF2-40B4-BE49-F238E27FC236}">
              <a16:creationId xmlns:a16="http://schemas.microsoft.com/office/drawing/2014/main" id="{8A187068-FF94-4277-8A75-4097C0E86DFD}"/>
            </a:ext>
          </a:extLst>
        </xdr:cNvPr>
        <xdr:cNvSpPr>
          <a:spLocks noChangeAspect="1" noChangeArrowheads="1"/>
        </xdr:cNvSpPr>
      </xdr:nvSpPr>
      <xdr:spPr bwMode="auto">
        <a:xfrm>
          <a:off x="0" y="23736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26" name="AutoShape 292" descr="mail?cmd=cookie">
          <a:extLst>
            <a:ext uri="{FF2B5EF4-FFF2-40B4-BE49-F238E27FC236}">
              <a16:creationId xmlns:a16="http://schemas.microsoft.com/office/drawing/2014/main" id="{76D222EB-62BC-432F-A7AA-D1251648429C}"/>
            </a:ext>
          </a:extLst>
        </xdr:cNvPr>
        <xdr:cNvSpPr>
          <a:spLocks noChangeAspect="1" noChangeArrowheads="1"/>
        </xdr:cNvSpPr>
      </xdr:nvSpPr>
      <xdr:spPr bwMode="auto">
        <a:xfrm>
          <a:off x="0" y="23736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27" name="AutoShape 292" descr="mail?cmd=cookie">
          <a:extLst>
            <a:ext uri="{FF2B5EF4-FFF2-40B4-BE49-F238E27FC236}">
              <a16:creationId xmlns:a16="http://schemas.microsoft.com/office/drawing/2014/main" id="{3E068D3D-C20A-4847-9ED6-1E419376FD2F}"/>
            </a:ext>
          </a:extLst>
        </xdr:cNvPr>
        <xdr:cNvSpPr>
          <a:spLocks noChangeAspect="1" noChangeArrowheads="1"/>
        </xdr:cNvSpPr>
      </xdr:nvSpPr>
      <xdr:spPr bwMode="auto">
        <a:xfrm>
          <a:off x="0" y="23736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971550"/>
    <xdr:sp macro="" textlink="">
      <xdr:nvSpPr>
        <xdr:cNvPr id="28" name="AutoShape 292" descr="mail?cmd=cookie">
          <a:extLst>
            <a:ext uri="{FF2B5EF4-FFF2-40B4-BE49-F238E27FC236}">
              <a16:creationId xmlns:a16="http://schemas.microsoft.com/office/drawing/2014/main" id="{A9B3822B-60D7-4699-9ED1-23A19DA6514C}"/>
            </a:ext>
          </a:extLst>
        </xdr:cNvPr>
        <xdr:cNvSpPr>
          <a:spLocks noChangeAspect="1" noChangeArrowheads="1"/>
        </xdr:cNvSpPr>
      </xdr:nvSpPr>
      <xdr:spPr bwMode="auto">
        <a:xfrm>
          <a:off x="0" y="237363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971550"/>
    <xdr:sp macro="" textlink="">
      <xdr:nvSpPr>
        <xdr:cNvPr id="29" name="AutoShape 292" descr="mail?cmd=cookie">
          <a:extLst>
            <a:ext uri="{FF2B5EF4-FFF2-40B4-BE49-F238E27FC236}">
              <a16:creationId xmlns:a16="http://schemas.microsoft.com/office/drawing/2014/main" id="{2D877480-4501-44AF-8E7E-C5823DD6DB7F}"/>
            </a:ext>
          </a:extLst>
        </xdr:cNvPr>
        <xdr:cNvSpPr>
          <a:spLocks noChangeAspect="1" noChangeArrowheads="1"/>
        </xdr:cNvSpPr>
      </xdr:nvSpPr>
      <xdr:spPr bwMode="auto">
        <a:xfrm>
          <a:off x="0" y="237363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79</xdr:row>
      <xdr:rowOff>0</xdr:rowOff>
    </xdr:from>
    <xdr:ext cx="9525" cy="733425"/>
    <xdr:sp macro="" textlink="">
      <xdr:nvSpPr>
        <xdr:cNvPr id="30" name="AutoShape 292" descr="mail?cmd=cookie">
          <a:extLst>
            <a:ext uri="{FF2B5EF4-FFF2-40B4-BE49-F238E27FC236}">
              <a16:creationId xmlns:a16="http://schemas.microsoft.com/office/drawing/2014/main" id="{57BF6139-3D4C-42E4-AE51-71C820B85BFD}"/>
            </a:ext>
          </a:extLst>
        </xdr:cNvPr>
        <xdr:cNvSpPr>
          <a:spLocks noChangeAspect="1" noChangeArrowheads="1"/>
        </xdr:cNvSpPr>
      </xdr:nvSpPr>
      <xdr:spPr bwMode="auto">
        <a:xfrm>
          <a:off x="0" y="14012333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79</xdr:row>
      <xdr:rowOff>0</xdr:rowOff>
    </xdr:from>
    <xdr:ext cx="9525" cy="733425"/>
    <xdr:sp macro="" textlink="">
      <xdr:nvSpPr>
        <xdr:cNvPr id="31" name="AutoShape 292" descr="mail?cmd=cookie">
          <a:extLst>
            <a:ext uri="{FF2B5EF4-FFF2-40B4-BE49-F238E27FC236}">
              <a16:creationId xmlns:a16="http://schemas.microsoft.com/office/drawing/2014/main" id="{160A3C67-C06B-46CB-969B-57779FA3F2E3}"/>
            </a:ext>
          </a:extLst>
        </xdr:cNvPr>
        <xdr:cNvSpPr>
          <a:spLocks noChangeAspect="1" noChangeArrowheads="1"/>
        </xdr:cNvSpPr>
      </xdr:nvSpPr>
      <xdr:spPr bwMode="auto">
        <a:xfrm>
          <a:off x="0" y="14012333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79</xdr:row>
      <xdr:rowOff>0</xdr:rowOff>
    </xdr:from>
    <xdr:ext cx="9525" cy="733425"/>
    <xdr:sp macro="" textlink="">
      <xdr:nvSpPr>
        <xdr:cNvPr id="32" name="AutoShape 292" descr="mail?cmd=cookie">
          <a:extLst>
            <a:ext uri="{FF2B5EF4-FFF2-40B4-BE49-F238E27FC236}">
              <a16:creationId xmlns:a16="http://schemas.microsoft.com/office/drawing/2014/main" id="{960877DA-DDFB-4976-B9E0-BBEFFC967289}"/>
            </a:ext>
          </a:extLst>
        </xdr:cNvPr>
        <xdr:cNvSpPr>
          <a:spLocks noChangeAspect="1" noChangeArrowheads="1"/>
        </xdr:cNvSpPr>
      </xdr:nvSpPr>
      <xdr:spPr bwMode="auto">
        <a:xfrm>
          <a:off x="0" y="14012333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79</xdr:row>
      <xdr:rowOff>0</xdr:rowOff>
    </xdr:from>
    <xdr:ext cx="9525" cy="733425"/>
    <xdr:sp macro="" textlink="">
      <xdr:nvSpPr>
        <xdr:cNvPr id="33" name="AutoShape 292" descr="mail?cmd=cookie">
          <a:extLst>
            <a:ext uri="{FF2B5EF4-FFF2-40B4-BE49-F238E27FC236}">
              <a16:creationId xmlns:a16="http://schemas.microsoft.com/office/drawing/2014/main" id="{009E56FE-63AD-4EAE-8E33-359BFA559ADD}"/>
            </a:ext>
          </a:extLst>
        </xdr:cNvPr>
        <xdr:cNvSpPr>
          <a:spLocks noChangeAspect="1" noChangeArrowheads="1"/>
        </xdr:cNvSpPr>
      </xdr:nvSpPr>
      <xdr:spPr bwMode="auto">
        <a:xfrm>
          <a:off x="0" y="14012333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79</xdr:row>
      <xdr:rowOff>0</xdr:rowOff>
    </xdr:from>
    <xdr:ext cx="9525" cy="971550"/>
    <xdr:sp macro="" textlink="">
      <xdr:nvSpPr>
        <xdr:cNvPr id="34" name="AutoShape 292" descr="mail?cmd=cookie">
          <a:extLst>
            <a:ext uri="{FF2B5EF4-FFF2-40B4-BE49-F238E27FC236}">
              <a16:creationId xmlns:a16="http://schemas.microsoft.com/office/drawing/2014/main" id="{F3877482-3EED-4113-8DFF-144F00B60C57}"/>
            </a:ext>
          </a:extLst>
        </xdr:cNvPr>
        <xdr:cNvSpPr>
          <a:spLocks noChangeAspect="1" noChangeArrowheads="1"/>
        </xdr:cNvSpPr>
      </xdr:nvSpPr>
      <xdr:spPr bwMode="auto">
        <a:xfrm>
          <a:off x="0" y="14012333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79</xdr:row>
      <xdr:rowOff>0</xdr:rowOff>
    </xdr:from>
    <xdr:ext cx="9525" cy="971550"/>
    <xdr:sp macro="" textlink="">
      <xdr:nvSpPr>
        <xdr:cNvPr id="35" name="AutoShape 292" descr="mail?cmd=cookie">
          <a:extLst>
            <a:ext uri="{FF2B5EF4-FFF2-40B4-BE49-F238E27FC236}">
              <a16:creationId xmlns:a16="http://schemas.microsoft.com/office/drawing/2014/main" id="{40427F53-648D-40BF-9AE7-2EF891C93E82}"/>
            </a:ext>
          </a:extLst>
        </xdr:cNvPr>
        <xdr:cNvSpPr>
          <a:spLocks noChangeAspect="1" noChangeArrowheads="1"/>
        </xdr:cNvSpPr>
      </xdr:nvSpPr>
      <xdr:spPr bwMode="auto">
        <a:xfrm>
          <a:off x="0" y="14012333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79</xdr:row>
      <xdr:rowOff>0</xdr:rowOff>
    </xdr:from>
    <xdr:ext cx="9525" cy="971550"/>
    <xdr:sp macro="" textlink="">
      <xdr:nvSpPr>
        <xdr:cNvPr id="36" name="AutoShape 292" descr="mail?cmd=cookie">
          <a:extLst>
            <a:ext uri="{FF2B5EF4-FFF2-40B4-BE49-F238E27FC236}">
              <a16:creationId xmlns:a16="http://schemas.microsoft.com/office/drawing/2014/main" id="{E66C43F9-6391-4B60-9EF1-257660424B9C}"/>
            </a:ext>
          </a:extLst>
        </xdr:cNvPr>
        <xdr:cNvSpPr>
          <a:spLocks noChangeAspect="1" noChangeArrowheads="1"/>
        </xdr:cNvSpPr>
      </xdr:nvSpPr>
      <xdr:spPr bwMode="auto">
        <a:xfrm>
          <a:off x="0" y="14012333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79</xdr:row>
      <xdr:rowOff>0</xdr:rowOff>
    </xdr:from>
    <xdr:ext cx="9525" cy="971550"/>
    <xdr:sp macro="" textlink="">
      <xdr:nvSpPr>
        <xdr:cNvPr id="37" name="AutoShape 292" descr="mail?cmd=cookie">
          <a:extLst>
            <a:ext uri="{FF2B5EF4-FFF2-40B4-BE49-F238E27FC236}">
              <a16:creationId xmlns:a16="http://schemas.microsoft.com/office/drawing/2014/main" id="{942BEB20-746A-45A7-A41E-6265C5568401}"/>
            </a:ext>
          </a:extLst>
        </xdr:cNvPr>
        <xdr:cNvSpPr>
          <a:spLocks noChangeAspect="1" noChangeArrowheads="1"/>
        </xdr:cNvSpPr>
      </xdr:nvSpPr>
      <xdr:spPr bwMode="auto">
        <a:xfrm>
          <a:off x="0" y="14012333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79</xdr:row>
      <xdr:rowOff>0</xdr:rowOff>
    </xdr:from>
    <xdr:ext cx="9525" cy="733425"/>
    <xdr:sp macro="" textlink="">
      <xdr:nvSpPr>
        <xdr:cNvPr id="38" name="AutoShape 292" descr="mail?cmd=cookie">
          <a:extLst>
            <a:ext uri="{FF2B5EF4-FFF2-40B4-BE49-F238E27FC236}">
              <a16:creationId xmlns:a16="http://schemas.microsoft.com/office/drawing/2014/main" id="{16257D0A-10EF-4D33-9D41-8FF46613790E}"/>
            </a:ext>
          </a:extLst>
        </xdr:cNvPr>
        <xdr:cNvSpPr>
          <a:spLocks noChangeAspect="1" noChangeArrowheads="1"/>
        </xdr:cNvSpPr>
      </xdr:nvSpPr>
      <xdr:spPr bwMode="auto">
        <a:xfrm>
          <a:off x="0" y="14012333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79</xdr:row>
      <xdr:rowOff>0</xdr:rowOff>
    </xdr:from>
    <xdr:ext cx="9525" cy="733425"/>
    <xdr:sp macro="" textlink="">
      <xdr:nvSpPr>
        <xdr:cNvPr id="39" name="AutoShape 292" descr="mail?cmd=cookie">
          <a:extLst>
            <a:ext uri="{FF2B5EF4-FFF2-40B4-BE49-F238E27FC236}">
              <a16:creationId xmlns:a16="http://schemas.microsoft.com/office/drawing/2014/main" id="{D364FEF9-9D38-4352-83FB-ADA44DA9CBDE}"/>
            </a:ext>
          </a:extLst>
        </xdr:cNvPr>
        <xdr:cNvSpPr>
          <a:spLocks noChangeAspect="1" noChangeArrowheads="1"/>
        </xdr:cNvSpPr>
      </xdr:nvSpPr>
      <xdr:spPr bwMode="auto">
        <a:xfrm>
          <a:off x="0" y="14012333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79</xdr:row>
      <xdr:rowOff>0</xdr:rowOff>
    </xdr:from>
    <xdr:ext cx="9525" cy="733425"/>
    <xdr:sp macro="" textlink="">
      <xdr:nvSpPr>
        <xdr:cNvPr id="40" name="AutoShape 292" descr="mail?cmd=cookie">
          <a:extLst>
            <a:ext uri="{FF2B5EF4-FFF2-40B4-BE49-F238E27FC236}">
              <a16:creationId xmlns:a16="http://schemas.microsoft.com/office/drawing/2014/main" id="{A8D8912F-5A26-4B6F-BF33-CE559CA4B791}"/>
            </a:ext>
          </a:extLst>
        </xdr:cNvPr>
        <xdr:cNvSpPr>
          <a:spLocks noChangeAspect="1" noChangeArrowheads="1"/>
        </xdr:cNvSpPr>
      </xdr:nvSpPr>
      <xdr:spPr bwMode="auto">
        <a:xfrm>
          <a:off x="0" y="14012333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79</xdr:row>
      <xdr:rowOff>0</xdr:rowOff>
    </xdr:from>
    <xdr:ext cx="9525" cy="733425"/>
    <xdr:sp macro="" textlink="">
      <xdr:nvSpPr>
        <xdr:cNvPr id="41" name="AutoShape 292" descr="mail?cmd=cookie">
          <a:extLst>
            <a:ext uri="{FF2B5EF4-FFF2-40B4-BE49-F238E27FC236}">
              <a16:creationId xmlns:a16="http://schemas.microsoft.com/office/drawing/2014/main" id="{D8B36936-8492-49CD-8E47-7BBB5AC25704}"/>
            </a:ext>
          </a:extLst>
        </xdr:cNvPr>
        <xdr:cNvSpPr>
          <a:spLocks noChangeAspect="1" noChangeArrowheads="1"/>
        </xdr:cNvSpPr>
      </xdr:nvSpPr>
      <xdr:spPr bwMode="auto">
        <a:xfrm>
          <a:off x="0" y="14012333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79</xdr:row>
      <xdr:rowOff>0</xdr:rowOff>
    </xdr:from>
    <xdr:ext cx="9525" cy="971550"/>
    <xdr:sp macro="" textlink="">
      <xdr:nvSpPr>
        <xdr:cNvPr id="42" name="AutoShape 292" descr="mail?cmd=cookie">
          <a:extLst>
            <a:ext uri="{FF2B5EF4-FFF2-40B4-BE49-F238E27FC236}">
              <a16:creationId xmlns:a16="http://schemas.microsoft.com/office/drawing/2014/main" id="{B399F966-59F8-481D-9C52-D1F1E31FB23B}"/>
            </a:ext>
          </a:extLst>
        </xdr:cNvPr>
        <xdr:cNvSpPr>
          <a:spLocks noChangeAspect="1" noChangeArrowheads="1"/>
        </xdr:cNvSpPr>
      </xdr:nvSpPr>
      <xdr:spPr bwMode="auto">
        <a:xfrm>
          <a:off x="0" y="14012333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79</xdr:row>
      <xdr:rowOff>0</xdr:rowOff>
    </xdr:from>
    <xdr:ext cx="9525" cy="971550"/>
    <xdr:sp macro="" textlink="">
      <xdr:nvSpPr>
        <xdr:cNvPr id="43" name="AutoShape 292" descr="mail?cmd=cookie">
          <a:extLst>
            <a:ext uri="{FF2B5EF4-FFF2-40B4-BE49-F238E27FC236}">
              <a16:creationId xmlns:a16="http://schemas.microsoft.com/office/drawing/2014/main" id="{4B998A2F-C987-4D70-A546-B2CBD740ED33}"/>
            </a:ext>
          </a:extLst>
        </xdr:cNvPr>
        <xdr:cNvSpPr>
          <a:spLocks noChangeAspect="1" noChangeArrowheads="1"/>
        </xdr:cNvSpPr>
      </xdr:nvSpPr>
      <xdr:spPr bwMode="auto">
        <a:xfrm>
          <a:off x="0" y="14012333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79</xdr:row>
      <xdr:rowOff>0</xdr:rowOff>
    </xdr:from>
    <xdr:ext cx="9525" cy="733425"/>
    <xdr:sp macro="" textlink="">
      <xdr:nvSpPr>
        <xdr:cNvPr id="44" name="AutoShape 292" descr="mail?cmd=cookie">
          <a:extLst>
            <a:ext uri="{FF2B5EF4-FFF2-40B4-BE49-F238E27FC236}">
              <a16:creationId xmlns:a16="http://schemas.microsoft.com/office/drawing/2014/main" id="{CE9E0484-4816-4F34-AB7B-22A77F42323D}"/>
            </a:ext>
          </a:extLst>
        </xdr:cNvPr>
        <xdr:cNvSpPr>
          <a:spLocks noChangeAspect="1" noChangeArrowheads="1"/>
        </xdr:cNvSpPr>
      </xdr:nvSpPr>
      <xdr:spPr bwMode="auto">
        <a:xfrm>
          <a:off x="0" y="14012333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79</xdr:row>
      <xdr:rowOff>0</xdr:rowOff>
    </xdr:from>
    <xdr:ext cx="9525" cy="733425"/>
    <xdr:sp macro="" textlink="">
      <xdr:nvSpPr>
        <xdr:cNvPr id="45" name="AutoShape 292" descr="mail?cmd=cookie">
          <a:extLst>
            <a:ext uri="{FF2B5EF4-FFF2-40B4-BE49-F238E27FC236}">
              <a16:creationId xmlns:a16="http://schemas.microsoft.com/office/drawing/2014/main" id="{21832B0F-52F4-40F8-8B27-9CF6B5BF222E}"/>
            </a:ext>
          </a:extLst>
        </xdr:cNvPr>
        <xdr:cNvSpPr>
          <a:spLocks noChangeAspect="1" noChangeArrowheads="1"/>
        </xdr:cNvSpPr>
      </xdr:nvSpPr>
      <xdr:spPr bwMode="auto">
        <a:xfrm>
          <a:off x="0" y="14012333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79</xdr:row>
      <xdr:rowOff>0</xdr:rowOff>
    </xdr:from>
    <xdr:ext cx="9525" cy="733425"/>
    <xdr:sp macro="" textlink="">
      <xdr:nvSpPr>
        <xdr:cNvPr id="46" name="AutoShape 292" descr="mail?cmd=cookie">
          <a:extLst>
            <a:ext uri="{FF2B5EF4-FFF2-40B4-BE49-F238E27FC236}">
              <a16:creationId xmlns:a16="http://schemas.microsoft.com/office/drawing/2014/main" id="{7DCA62BD-AFB9-487E-A5DB-36B8FEBE328D}"/>
            </a:ext>
          </a:extLst>
        </xdr:cNvPr>
        <xdr:cNvSpPr>
          <a:spLocks noChangeAspect="1" noChangeArrowheads="1"/>
        </xdr:cNvSpPr>
      </xdr:nvSpPr>
      <xdr:spPr bwMode="auto">
        <a:xfrm>
          <a:off x="0" y="14012333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79</xdr:row>
      <xdr:rowOff>0</xdr:rowOff>
    </xdr:from>
    <xdr:ext cx="9525" cy="733425"/>
    <xdr:sp macro="" textlink="">
      <xdr:nvSpPr>
        <xdr:cNvPr id="47" name="AutoShape 292" descr="mail?cmd=cookie">
          <a:extLst>
            <a:ext uri="{FF2B5EF4-FFF2-40B4-BE49-F238E27FC236}">
              <a16:creationId xmlns:a16="http://schemas.microsoft.com/office/drawing/2014/main" id="{F4EC5FB9-5815-42C4-80E2-436A2BC92DA1}"/>
            </a:ext>
          </a:extLst>
        </xdr:cNvPr>
        <xdr:cNvSpPr>
          <a:spLocks noChangeAspect="1" noChangeArrowheads="1"/>
        </xdr:cNvSpPr>
      </xdr:nvSpPr>
      <xdr:spPr bwMode="auto">
        <a:xfrm>
          <a:off x="0" y="14012333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79</xdr:row>
      <xdr:rowOff>0</xdr:rowOff>
    </xdr:from>
    <xdr:ext cx="9525" cy="971550"/>
    <xdr:sp macro="" textlink="">
      <xdr:nvSpPr>
        <xdr:cNvPr id="48" name="AutoShape 292" descr="mail?cmd=cookie">
          <a:extLst>
            <a:ext uri="{FF2B5EF4-FFF2-40B4-BE49-F238E27FC236}">
              <a16:creationId xmlns:a16="http://schemas.microsoft.com/office/drawing/2014/main" id="{3BFA3D10-2B98-4E5B-8629-AA04E7EE8598}"/>
            </a:ext>
          </a:extLst>
        </xdr:cNvPr>
        <xdr:cNvSpPr>
          <a:spLocks noChangeAspect="1" noChangeArrowheads="1"/>
        </xdr:cNvSpPr>
      </xdr:nvSpPr>
      <xdr:spPr bwMode="auto">
        <a:xfrm>
          <a:off x="0" y="14012333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79</xdr:row>
      <xdr:rowOff>0</xdr:rowOff>
    </xdr:from>
    <xdr:ext cx="9525" cy="971550"/>
    <xdr:sp macro="" textlink="">
      <xdr:nvSpPr>
        <xdr:cNvPr id="49" name="AutoShape 292" descr="mail?cmd=cookie">
          <a:extLst>
            <a:ext uri="{FF2B5EF4-FFF2-40B4-BE49-F238E27FC236}">
              <a16:creationId xmlns:a16="http://schemas.microsoft.com/office/drawing/2014/main" id="{8ABFE931-E806-401D-99D0-BD4DB68AEE56}"/>
            </a:ext>
          </a:extLst>
        </xdr:cNvPr>
        <xdr:cNvSpPr>
          <a:spLocks noChangeAspect="1" noChangeArrowheads="1"/>
        </xdr:cNvSpPr>
      </xdr:nvSpPr>
      <xdr:spPr bwMode="auto">
        <a:xfrm>
          <a:off x="0" y="14012333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79</xdr:row>
      <xdr:rowOff>0</xdr:rowOff>
    </xdr:from>
    <xdr:ext cx="9525" cy="971550"/>
    <xdr:sp macro="" textlink="">
      <xdr:nvSpPr>
        <xdr:cNvPr id="50" name="AutoShape 292" descr="mail?cmd=cookie">
          <a:extLst>
            <a:ext uri="{FF2B5EF4-FFF2-40B4-BE49-F238E27FC236}">
              <a16:creationId xmlns:a16="http://schemas.microsoft.com/office/drawing/2014/main" id="{80D6A2FF-A71C-4AB4-AE40-687DCC1F8975}"/>
            </a:ext>
          </a:extLst>
        </xdr:cNvPr>
        <xdr:cNvSpPr>
          <a:spLocks noChangeAspect="1" noChangeArrowheads="1"/>
        </xdr:cNvSpPr>
      </xdr:nvSpPr>
      <xdr:spPr bwMode="auto">
        <a:xfrm>
          <a:off x="0" y="14012333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79</xdr:row>
      <xdr:rowOff>0</xdr:rowOff>
    </xdr:from>
    <xdr:ext cx="9525" cy="971550"/>
    <xdr:sp macro="" textlink="">
      <xdr:nvSpPr>
        <xdr:cNvPr id="51" name="AutoShape 292" descr="mail?cmd=cookie">
          <a:extLst>
            <a:ext uri="{FF2B5EF4-FFF2-40B4-BE49-F238E27FC236}">
              <a16:creationId xmlns:a16="http://schemas.microsoft.com/office/drawing/2014/main" id="{B26EFEC8-FE4B-4653-BC3A-0C70C4B9513D}"/>
            </a:ext>
          </a:extLst>
        </xdr:cNvPr>
        <xdr:cNvSpPr>
          <a:spLocks noChangeAspect="1" noChangeArrowheads="1"/>
        </xdr:cNvSpPr>
      </xdr:nvSpPr>
      <xdr:spPr bwMode="auto">
        <a:xfrm>
          <a:off x="0" y="14012333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79</xdr:row>
      <xdr:rowOff>0</xdr:rowOff>
    </xdr:from>
    <xdr:ext cx="9525" cy="733425"/>
    <xdr:sp macro="" textlink="">
      <xdr:nvSpPr>
        <xdr:cNvPr id="52" name="AutoShape 292" descr="mail?cmd=cookie">
          <a:extLst>
            <a:ext uri="{FF2B5EF4-FFF2-40B4-BE49-F238E27FC236}">
              <a16:creationId xmlns:a16="http://schemas.microsoft.com/office/drawing/2014/main" id="{956FA632-BB4E-4EBD-B1E4-BC567724705F}"/>
            </a:ext>
          </a:extLst>
        </xdr:cNvPr>
        <xdr:cNvSpPr>
          <a:spLocks noChangeAspect="1" noChangeArrowheads="1"/>
        </xdr:cNvSpPr>
      </xdr:nvSpPr>
      <xdr:spPr bwMode="auto">
        <a:xfrm>
          <a:off x="0" y="14012333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79</xdr:row>
      <xdr:rowOff>0</xdr:rowOff>
    </xdr:from>
    <xdr:ext cx="9525" cy="733425"/>
    <xdr:sp macro="" textlink="">
      <xdr:nvSpPr>
        <xdr:cNvPr id="53" name="AutoShape 292" descr="mail?cmd=cookie">
          <a:extLst>
            <a:ext uri="{FF2B5EF4-FFF2-40B4-BE49-F238E27FC236}">
              <a16:creationId xmlns:a16="http://schemas.microsoft.com/office/drawing/2014/main" id="{74CB4582-17D3-4219-A88D-F3BE8A1AF145}"/>
            </a:ext>
          </a:extLst>
        </xdr:cNvPr>
        <xdr:cNvSpPr>
          <a:spLocks noChangeAspect="1" noChangeArrowheads="1"/>
        </xdr:cNvSpPr>
      </xdr:nvSpPr>
      <xdr:spPr bwMode="auto">
        <a:xfrm>
          <a:off x="0" y="14012333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79</xdr:row>
      <xdr:rowOff>0</xdr:rowOff>
    </xdr:from>
    <xdr:ext cx="9525" cy="733425"/>
    <xdr:sp macro="" textlink="">
      <xdr:nvSpPr>
        <xdr:cNvPr id="54" name="AutoShape 292" descr="mail?cmd=cookie">
          <a:extLst>
            <a:ext uri="{FF2B5EF4-FFF2-40B4-BE49-F238E27FC236}">
              <a16:creationId xmlns:a16="http://schemas.microsoft.com/office/drawing/2014/main" id="{E2800820-D634-462C-8ED5-17ED46F7BBBB}"/>
            </a:ext>
          </a:extLst>
        </xdr:cNvPr>
        <xdr:cNvSpPr>
          <a:spLocks noChangeAspect="1" noChangeArrowheads="1"/>
        </xdr:cNvSpPr>
      </xdr:nvSpPr>
      <xdr:spPr bwMode="auto">
        <a:xfrm>
          <a:off x="0" y="14012333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79</xdr:row>
      <xdr:rowOff>0</xdr:rowOff>
    </xdr:from>
    <xdr:ext cx="9525" cy="733425"/>
    <xdr:sp macro="" textlink="">
      <xdr:nvSpPr>
        <xdr:cNvPr id="55" name="AutoShape 292" descr="mail?cmd=cookie">
          <a:extLst>
            <a:ext uri="{FF2B5EF4-FFF2-40B4-BE49-F238E27FC236}">
              <a16:creationId xmlns:a16="http://schemas.microsoft.com/office/drawing/2014/main" id="{2901E7B6-7AB6-4407-8DE3-67F2E1B9363C}"/>
            </a:ext>
          </a:extLst>
        </xdr:cNvPr>
        <xdr:cNvSpPr>
          <a:spLocks noChangeAspect="1" noChangeArrowheads="1"/>
        </xdr:cNvSpPr>
      </xdr:nvSpPr>
      <xdr:spPr bwMode="auto">
        <a:xfrm>
          <a:off x="0" y="14012333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79</xdr:row>
      <xdr:rowOff>0</xdr:rowOff>
    </xdr:from>
    <xdr:ext cx="9525" cy="971550"/>
    <xdr:sp macro="" textlink="">
      <xdr:nvSpPr>
        <xdr:cNvPr id="56" name="AutoShape 292" descr="mail?cmd=cookie">
          <a:extLst>
            <a:ext uri="{FF2B5EF4-FFF2-40B4-BE49-F238E27FC236}">
              <a16:creationId xmlns:a16="http://schemas.microsoft.com/office/drawing/2014/main" id="{16CF8054-9CDD-4278-A9B3-81B353DAAF5E}"/>
            </a:ext>
          </a:extLst>
        </xdr:cNvPr>
        <xdr:cNvSpPr>
          <a:spLocks noChangeAspect="1" noChangeArrowheads="1"/>
        </xdr:cNvSpPr>
      </xdr:nvSpPr>
      <xdr:spPr bwMode="auto">
        <a:xfrm>
          <a:off x="0" y="14012333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79</xdr:row>
      <xdr:rowOff>0</xdr:rowOff>
    </xdr:from>
    <xdr:ext cx="9525" cy="971550"/>
    <xdr:sp macro="" textlink="">
      <xdr:nvSpPr>
        <xdr:cNvPr id="57" name="AutoShape 292" descr="mail?cmd=cookie">
          <a:extLst>
            <a:ext uri="{FF2B5EF4-FFF2-40B4-BE49-F238E27FC236}">
              <a16:creationId xmlns:a16="http://schemas.microsoft.com/office/drawing/2014/main" id="{ED07A5B3-1328-4B2F-AA78-801BF0683289}"/>
            </a:ext>
          </a:extLst>
        </xdr:cNvPr>
        <xdr:cNvSpPr>
          <a:spLocks noChangeAspect="1" noChangeArrowheads="1"/>
        </xdr:cNvSpPr>
      </xdr:nvSpPr>
      <xdr:spPr bwMode="auto">
        <a:xfrm>
          <a:off x="0" y="14012333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61</xdr:row>
      <xdr:rowOff>0</xdr:rowOff>
    </xdr:from>
    <xdr:ext cx="9525" cy="295275"/>
    <xdr:sp macro="" textlink="">
      <xdr:nvSpPr>
        <xdr:cNvPr id="58" name="AutoShape 292" descr="mail?cmd=cookie">
          <a:extLst>
            <a:ext uri="{FF2B5EF4-FFF2-40B4-BE49-F238E27FC236}">
              <a16:creationId xmlns:a16="http://schemas.microsoft.com/office/drawing/2014/main" id="{C84DC311-55BB-4ACC-B4F2-9A5A1464598A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61</xdr:row>
      <xdr:rowOff>0</xdr:rowOff>
    </xdr:from>
    <xdr:ext cx="9525" cy="295275"/>
    <xdr:sp macro="" textlink="">
      <xdr:nvSpPr>
        <xdr:cNvPr id="59" name="AutoShape 292" descr="mail?cmd=cookie">
          <a:extLst>
            <a:ext uri="{FF2B5EF4-FFF2-40B4-BE49-F238E27FC236}">
              <a16:creationId xmlns:a16="http://schemas.microsoft.com/office/drawing/2014/main" id="{45715AE2-B8E5-40E8-B400-2F5C5A0E32BA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61</xdr:row>
      <xdr:rowOff>0</xdr:rowOff>
    </xdr:from>
    <xdr:ext cx="9525" cy="104775"/>
    <xdr:sp macro="" textlink="">
      <xdr:nvSpPr>
        <xdr:cNvPr id="60" name="AutoShape 292" descr="mail?cmd=cookie">
          <a:extLst>
            <a:ext uri="{FF2B5EF4-FFF2-40B4-BE49-F238E27FC236}">
              <a16:creationId xmlns:a16="http://schemas.microsoft.com/office/drawing/2014/main" id="{A2E58505-1DCA-4A86-AD42-F6F054A0C72B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61</xdr:row>
      <xdr:rowOff>0</xdr:rowOff>
    </xdr:from>
    <xdr:ext cx="9525" cy="104775"/>
    <xdr:sp macro="" textlink="">
      <xdr:nvSpPr>
        <xdr:cNvPr id="61" name="AutoShape 292" descr="mail?cmd=cookie">
          <a:extLst>
            <a:ext uri="{FF2B5EF4-FFF2-40B4-BE49-F238E27FC236}">
              <a16:creationId xmlns:a16="http://schemas.microsoft.com/office/drawing/2014/main" id="{B5AD208B-C39C-4811-835E-F94A93E3A718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61</xdr:row>
      <xdr:rowOff>0</xdr:rowOff>
    </xdr:from>
    <xdr:ext cx="9525" cy="104775"/>
    <xdr:sp macro="" textlink="">
      <xdr:nvSpPr>
        <xdr:cNvPr id="62" name="AutoShape 292" descr="mail?cmd=cookie">
          <a:extLst>
            <a:ext uri="{FF2B5EF4-FFF2-40B4-BE49-F238E27FC236}">
              <a16:creationId xmlns:a16="http://schemas.microsoft.com/office/drawing/2014/main" id="{CC0D554F-AED3-4F67-BC4A-4A21FFCB9FBB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61</xdr:row>
      <xdr:rowOff>0</xdr:rowOff>
    </xdr:from>
    <xdr:ext cx="9525" cy="295275"/>
    <xdr:sp macro="" textlink="">
      <xdr:nvSpPr>
        <xdr:cNvPr id="63" name="AutoShape 292" descr="mail?cmd=cookie">
          <a:extLst>
            <a:ext uri="{FF2B5EF4-FFF2-40B4-BE49-F238E27FC236}">
              <a16:creationId xmlns:a16="http://schemas.microsoft.com/office/drawing/2014/main" id="{B8FD5E81-298C-4343-B4CA-991AAFBC7386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61</xdr:row>
      <xdr:rowOff>0</xdr:rowOff>
    </xdr:from>
    <xdr:ext cx="9525" cy="295275"/>
    <xdr:sp macro="" textlink="">
      <xdr:nvSpPr>
        <xdr:cNvPr id="64" name="AutoShape 292" descr="mail?cmd=cookie">
          <a:extLst>
            <a:ext uri="{FF2B5EF4-FFF2-40B4-BE49-F238E27FC236}">
              <a16:creationId xmlns:a16="http://schemas.microsoft.com/office/drawing/2014/main" id="{FE92A88F-6343-4173-AEC2-AC80A149EF1D}"/>
            </a:ext>
          </a:extLst>
        </xdr:cNvPr>
        <xdr:cNvSpPr>
          <a:spLocks noChangeAspect="1" noChangeArrowheads="1"/>
        </xdr:cNvSpPr>
      </xdr:nvSpPr>
      <xdr:spPr bwMode="auto">
        <a:xfrm>
          <a:off x="0" y="22679025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11906</xdr:colOff>
      <xdr:row>65</xdr:row>
      <xdr:rowOff>59531</xdr:rowOff>
    </xdr:from>
    <xdr:ext cx="9525" cy="971550"/>
    <xdr:sp macro="" textlink="">
      <xdr:nvSpPr>
        <xdr:cNvPr id="65" name="AutoShape 292" descr="mail?cmd=cookie">
          <a:extLst>
            <a:ext uri="{FF2B5EF4-FFF2-40B4-BE49-F238E27FC236}">
              <a16:creationId xmlns:a16="http://schemas.microsoft.com/office/drawing/2014/main" id="{78294415-B592-4231-A24B-FAB0F2EAC750}"/>
            </a:ext>
          </a:extLst>
        </xdr:cNvPr>
        <xdr:cNvSpPr>
          <a:spLocks noChangeAspect="1" noChangeArrowheads="1"/>
        </xdr:cNvSpPr>
      </xdr:nvSpPr>
      <xdr:spPr bwMode="auto">
        <a:xfrm>
          <a:off x="11906" y="27139106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65</xdr:row>
      <xdr:rowOff>0</xdr:rowOff>
    </xdr:from>
    <xdr:ext cx="9525" cy="733425"/>
    <xdr:sp macro="" textlink="">
      <xdr:nvSpPr>
        <xdr:cNvPr id="66" name="AutoShape 292" descr="mail?cmd=cookie">
          <a:extLst>
            <a:ext uri="{FF2B5EF4-FFF2-40B4-BE49-F238E27FC236}">
              <a16:creationId xmlns:a16="http://schemas.microsoft.com/office/drawing/2014/main" id="{D12A1C5E-32A7-46C2-8102-E2EC077FE51C}"/>
            </a:ext>
          </a:extLst>
        </xdr:cNvPr>
        <xdr:cNvSpPr>
          <a:spLocks noChangeAspect="1" noChangeArrowheads="1"/>
        </xdr:cNvSpPr>
      </xdr:nvSpPr>
      <xdr:spPr bwMode="auto">
        <a:xfrm>
          <a:off x="0" y="270795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65</xdr:row>
      <xdr:rowOff>0</xdr:rowOff>
    </xdr:from>
    <xdr:ext cx="9525" cy="733425"/>
    <xdr:sp macro="" textlink="">
      <xdr:nvSpPr>
        <xdr:cNvPr id="67" name="AutoShape 292" descr="mail?cmd=cookie">
          <a:extLst>
            <a:ext uri="{FF2B5EF4-FFF2-40B4-BE49-F238E27FC236}">
              <a16:creationId xmlns:a16="http://schemas.microsoft.com/office/drawing/2014/main" id="{5A244937-AEB9-43C6-8F39-CA37669FB2D5}"/>
            </a:ext>
          </a:extLst>
        </xdr:cNvPr>
        <xdr:cNvSpPr>
          <a:spLocks noChangeAspect="1" noChangeArrowheads="1"/>
        </xdr:cNvSpPr>
      </xdr:nvSpPr>
      <xdr:spPr bwMode="auto">
        <a:xfrm>
          <a:off x="0" y="270795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65</xdr:row>
      <xdr:rowOff>0</xdr:rowOff>
    </xdr:from>
    <xdr:ext cx="9525" cy="733425"/>
    <xdr:sp macro="" textlink="">
      <xdr:nvSpPr>
        <xdr:cNvPr id="68" name="AutoShape 292" descr="mail?cmd=cookie">
          <a:extLst>
            <a:ext uri="{FF2B5EF4-FFF2-40B4-BE49-F238E27FC236}">
              <a16:creationId xmlns:a16="http://schemas.microsoft.com/office/drawing/2014/main" id="{7E4C19C4-59C3-418A-8F6D-15AC174BD592}"/>
            </a:ext>
          </a:extLst>
        </xdr:cNvPr>
        <xdr:cNvSpPr>
          <a:spLocks noChangeAspect="1" noChangeArrowheads="1"/>
        </xdr:cNvSpPr>
      </xdr:nvSpPr>
      <xdr:spPr bwMode="auto">
        <a:xfrm>
          <a:off x="0" y="270795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65</xdr:row>
      <xdr:rowOff>0</xdr:rowOff>
    </xdr:from>
    <xdr:ext cx="9525" cy="733425"/>
    <xdr:sp macro="" textlink="">
      <xdr:nvSpPr>
        <xdr:cNvPr id="69" name="AutoShape 292" descr="mail?cmd=cookie">
          <a:extLst>
            <a:ext uri="{FF2B5EF4-FFF2-40B4-BE49-F238E27FC236}">
              <a16:creationId xmlns:a16="http://schemas.microsoft.com/office/drawing/2014/main" id="{AFF6CF87-59F7-446D-9C32-C13AD10F436A}"/>
            </a:ext>
          </a:extLst>
        </xdr:cNvPr>
        <xdr:cNvSpPr>
          <a:spLocks noChangeAspect="1" noChangeArrowheads="1"/>
        </xdr:cNvSpPr>
      </xdr:nvSpPr>
      <xdr:spPr bwMode="auto">
        <a:xfrm>
          <a:off x="0" y="270795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65</xdr:row>
      <xdr:rowOff>0</xdr:rowOff>
    </xdr:from>
    <xdr:ext cx="9525" cy="971550"/>
    <xdr:sp macro="" textlink="">
      <xdr:nvSpPr>
        <xdr:cNvPr id="70" name="AutoShape 292" descr="mail?cmd=cookie">
          <a:extLst>
            <a:ext uri="{FF2B5EF4-FFF2-40B4-BE49-F238E27FC236}">
              <a16:creationId xmlns:a16="http://schemas.microsoft.com/office/drawing/2014/main" id="{F7263456-6E85-4F07-B5ED-5E8899D1331C}"/>
            </a:ext>
          </a:extLst>
        </xdr:cNvPr>
        <xdr:cNvSpPr>
          <a:spLocks noChangeAspect="1" noChangeArrowheads="1"/>
        </xdr:cNvSpPr>
      </xdr:nvSpPr>
      <xdr:spPr bwMode="auto">
        <a:xfrm>
          <a:off x="0" y="270795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65</xdr:row>
      <xdr:rowOff>0</xdr:rowOff>
    </xdr:from>
    <xdr:ext cx="9525" cy="971550"/>
    <xdr:sp macro="" textlink="">
      <xdr:nvSpPr>
        <xdr:cNvPr id="71" name="AutoShape 292" descr="mail?cmd=cookie">
          <a:extLst>
            <a:ext uri="{FF2B5EF4-FFF2-40B4-BE49-F238E27FC236}">
              <a16:creationId xmlns:a16="http://schemas.microsoft.com/office/drawing/2014/main" id="{6B2AB11C-5110-4BAB-8AB8-6A21A1C6ABC5}"/>
            </a:ext>
          </a:extLst>
        </xdr:cNvPr>
        <xdr:cNvSpPr>
          <a:spLocks noChangeAspect="1" noChangeArrowheads="1"/>
        </xdr:cNvSpPr>
      </xdr:nvSpPr>
      <xdr:spPr bwMode="auto">
        <a:xfrm>
          <a:off x="0" y="270795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65</xdr:row>
      <xdr:rowOff>0</xdr:rowOff>
    </xdr:from>
    <xdr:ext cx="9525" cy="971550"/>
    <xdr:sp macro="" textlink="">
      <xdr:nvSpPr>
        <xdr:cNvPr id="72" name="AutoShape 292" descr="mail?cmd=cookie">
          <a:extLst>
            <a:ext uri="{FF2B5EF4-FFF2-40B4-BE49-F238E27FC236}">
              <a16:creationId xmlns:a16="http://schemas.microsoft.com/office/drawing/2014/main" id="{F461B6AE-0C38-41F6-82A8-0BEA0F03B132}"/>
            </a:ext>
          </a:extLst>
        </xdr:cNvPr>
        <xdr:cNvSpPr>
          <a:spLocks noChangeAspect="1" noChangeArrowheads="1"/>
        </xdr:cNvSpPr>
      </xdr:nvSpPr>
      <xdr:spPr bwMode="auto">
        <a:xfrm>
          <a:off x="0" y="270795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65</xdr:row>
      <xdr:rowOff>0</xdr:rowOff>
    </xdr:from>
    <xdr:ext cx="9525" cy="971550"/>
    <xdr:sp macro="" textlink="">
      <xdr:nvSpPr>
        <xdr:cNvPr id="73" name="AutoShape 292" descr="mail?cmd=cookie">
          <a:extLst>
            <a:ext uri="{FF2B5EF4-FFF2-40B4-BE49-F238E27FC236}">
              <a16:creationId xmlns:a16="http://schemas.microsoft.com/office/drawing/2014/main" id="{FF9FCB40-D088-4170-A3F3-830E5CBA58BE}"/>
            </a:ext>
          </a:extLst>
        </xdr:cNvPr>
        <xdr:cNvSpPr>
          <a:spLocks noChangeAspect="1" noChangeArrowheads="1"/>
        </xdr:cNvSpPr>
      </xdr:nvSpPr>
      <xdr:spPr bwMode="auto">
        <a:xfrm>
          <a:off x="0" y="270795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65</xdr:row>
      <xdr:rowOff>0</xdr:rowOff>
    </xdr:from>
    <xdr:ext cx="9525" cy="733425"/>
    <xdr:sp macro="" textlink="">
      <xdr:nvSpPr>
        <xdr:cNvPr id="74" name="AutoShape 292" descr="mail?cmd=cookie">
          <a:extLst>
            <a:ext uri="{FF2B5EF4-FFF2-40B4-BE49-F238E27FC236}">
              <a16:creationId xmlns:a16="http://schemas.microsoft.com/office/drawing/2014/main" id="{76DFF445-1189-4E4A-B7BF-FDF176F53562}"/>
            </a:ext>
          </a:extLst>
        </xdr:cNvPr>
        <xdr:cNvSpPr>
          <a:spLocks noChangeAspect="1" noChangeArrowheads="1"/>
        </xdr:cNvSpPr>
      </xdr:nvSpPr>
      <xdr:spPr bwMode="auto">
        <a:xfrm>
          <a:off x="0" y="270795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65</xdr:row>
      <xdr:rowOff>0</xdr:rowOff>
    </xdr:from>
    <xdr:ext cx="9525" cy="733425"/>
    <xdr:sp macro="" textlink="">
      <xdr:nvSpPr>
        <xdr:cNvPr id="75" name="AutoShape 292" descr="mail?cmd=cookie">
          <a:extLst>
            <a:ext uri="{FF2B5EF4-FFF2-40B4-BE49-F238E27FC236}">
              <a16:creationId xmlns:a16="http://schemas.microsoft.com/office/drawing/2014/main" id="{303B1505-D238-443D-9230-1AC65B90D41C}"/>
            </a:ext>
          </a:extLst>
        </xdr:cNvPr>
        <xdr:cNvSpPr>
          <a:spLocks noChangeAspect="1" noChangeArrowheads="1"/>
        </xdr:cNvSpPr>
      </xdr:nvSpPr>
      <xdr:spPr bwMode="auto">
        <a:xfrm>
          <a:off x="0" y="270795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65</xdr:row>
      <xdr:rowOff>0</xdr:rowOff>
    </xdr:from>
    <xdr:ext cx="9525" cy="733425"/>
    <xdr:sp macro="" textlink="">
      <xdr:nvSpPr>
        <xdr:cNvPr id="76" name="AutoShape 292" descr="mail?cmd=cookie">
          <a:extLst>
            <a:ext uri="{FF2B5EF4-FFF2-40B4-BE49-F238E27FC236}">
              <a16:creationId xmlns:a16="http://schemas.microsoft.com/office/drawing/2014/main" id="{21F44DFE-DEE8-4BB1-B011-04426A9EC2D6}"/>
            </a:ext>
          </a:extLst>
        </xdr:cNvPr>
        <xdr:cNvSpPr>
          <a:spLocks noChangeAspect="1" noChangeArrowheads="1"/>
        </xdr:cNvSpPr>
      </xdr:nvSpPr>
      <xdr:spPr bwMode="auto">
        <a:xfrm>
          <a:off x="0" y="270795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65</xdr:row>
      <xdr:rowOff>0</xdr:rowOff>
    </xdr:from>
    <xdr:ext cx="9525" cy="733425"/>
    <xdr:sp macro="" textlink="">
      <xdr:nvSpPr>
        <xdr:cNvPr id="77" name="AutoShape 292" descr="mail?cmd=cookie">
          <a:extLst>
            <a:ext uri="{FF2B5EF4-FFF2-40B4-BE49-F238E27FC236}">
              <a16:creationId xmlns:a16="http://schemas.microsoft.com/office/drawing/2014/main" id="{AFD3BF58-818C-4E66-BEE0-2C0905610116}"/>
            </a:ext>
          </a:extLst>
        </xdr:cNvPr>
        <xdr:cNvSpPr>
          <a:spLocks noChangeAspect="1" noChangeArrowheads="1"/>
        </xdr:cNvSpPr>
      </xdr:nvSpPr>
      <xdr:spPr bwMode="auto">
        <a:xfrm>
          <a:off x="0" y="270795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65</xdr:row>
      <xdr:rowOff>0</xdr:rowOff>
    </xdr:from>
    <xdr:ext cx="9525" cy="971550"/>
    <xdr:sp macro="" textlink="">
      <xdr:nvSpPr>
        <xdr:cNvPr id="78" name="AutoShape 292" descr="mail?cmd=cookie">
          <a:extLst>
            <a:ext uri="{FF2B5EF4-FFF2-40B4-BE49-F238E27FC236}">
              <a16:creationId xmlns:a16="http://schemas.microsoft.com/office/drawing/2014/main" id="{559D3D39-7A22-400F-A6D7-EBB6FFDB721B}"/>
            </a:ext>
          </a:extLst>
        </xdr:cNvPr>
        <xdr:cNvSpPr>
          <a:spLocks noChangeAspect="1" noChangeArrowheads="1"/>
        </xdr:cNvSpPr>
      </xdr:nvSpPr>
      <xdr:spPr bwMode="auto">
        <a:xfrm>
          <a:off x="0" y="270795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65</xdr:row>
      <xdr:rowOff>0</xdr:rowOff>
    </xdr:from>
    <xdr:ext cx="9525" cy="971550"/>
    <xdr:sp macro="" textlink="">
      <xdr:nvSpPr>
        <xdr:cNvPr id="79" name="AutoShape 292" descr="mail?cmd=cookie">
          <a:extLst>
            <a:ext uri="{FF2B5EF4-FFF2-40B4-BE49-F238E27FC236}">
              <a16:creationId xmlns:a16="http://schemas.microsoft.com/office/drawing/2014/main" id="{91CDFB4C-AC57-45FD-8D67-063AB93B9C33}"/>
            </a:ext>
          </a:extLst>
        </xdr:cNvPr>
        <xdr:cNvSpPr>
          <a:spLocks noChangeAspect="1" noChangeArrowheads="1"/>
        </xdr:cNvSpPr>
      </xdr:nvSpPr>
      <xdr:spPr bwMode="auto">
        <a:xfrm>
          <a:off x="0" y="270795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65</xdr:row>
      <xdr:rowOff>0</xdr:rowOff>
    </xdr:from>
    <xdr:ext cx="9525" cy="733425"/>
    <xdr:sp macro="" textlink="">
      <xdr:nvSpPr>
        <xdr:cNvPr id="80" name="AutoShape 292" descr="mail?cmd=cookie">
          <a:extLst>
            <a:ext uri="{FF2B5EF4-FFF2-40B4-BE49-F238E27FC236}">
              <a16:creationId xmlns:a16="http://schemas.microsoft.com/office/drawing/2014/main" id="{2A8D2A41-B787-4D0D-BA83-E763142014BE}"/>
            </a:ext>
          </a:extLst>
        </xdr:cNvPr>
        <xdr:cNvSpPr>
          <a:spLocks noChangeAspect="1" noChangeArrowheads="1"/>
        </xdr:cNvSpPr>
      </xdr:nvSpPr>
      <xdr:spPr bwMode="auto">
        <a:xfrm>
          <a:off x="0" y="270795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65</xdr:row>
      <xdr:rowOff>0</xdr:rowOff>
    </xdr:from>
    <xdr:ext cx="9525" cy="733425"/>
    <xdr:sp macro="" textlink="">
      <xdr:nvSpPr>
        <xdr:cNvPr id="81" name="AutoShape 292" descr="mail?cmd=cookie">
          <a:extLst>
            <a:ext uri="{FF2B5EF4-FFF2-40B4-BE49-F238E27FC236}">
              <a16:creationId xmlns:a16="http://schemas.microsoft.com/office/drawing/2014/main" id="{57C50068-A97B-4940-B137-5F5C8CC2631F}"/>
            </a:ext>
          </a:extLst>
        </xdr:cNvPr>
        <xdr:cNvSpPr>
          <a:spLocks noChangeAspect="1" noChangeArrowheads="1"/>
        </xdr:cNvSpPr>
      </xdr:nvSpPr>
      <xdr:spPr bwMode="auto">
        <a:xfrm>
          <a:off x="0" y="270795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65</xdr:row>
      <xdr:rowOff>0</xdr:rowOff>
    </xdr:from>
    <xdr:ext cx="9525" cy="733425"/>
    <xdr:sp macro="" textlink="">
      <xdr:nvSpPr>
        <xdr:cNvPr id="82" name="AutoShape 292" descr="mail?cmd=cookie">
          <a:extLst>
            <a:ext uri="{FF2B5EF4-FFF2-40B4-BE49-F238E27FC236}">
              <a16:creationId xmlns:a16="http://schemas.microsoft.com/office/drawing/2014/main" id="{5D87BBD7-7A2B-45C0-8104-9A8F47A78DBE}"/>
            </a:ext>
          </a:extLst>
        </xdr:cNvPr>
        <xdr:cNvSpPr>
          <a:spLocks noChangeAspect="1" noChangeArrowheads="1"/>
        </xdr:cNvSpPr>
      </xdr:nvSpPr>
      <xdr:spPr bwMode="auto">
        <a:xfrm>
          <a:off x="0" y="270795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65</xdr:row>
      <xdr:rowOff>0</xdr:rowOff>
    </xdr:from>
    <xdr:ext cx="9525" cy="733425"/>
    <xdr:sp macro="" textlink="">
      <xdr:nvSpPr>
        <xdr:cNvPr id="83" name="AutoShape 292" descr="mail?cmd=cookie">
          <a:extLst>
            <a:ext uri="{FF2B5EF4-FFF2-40B4-BE49-F238E27FC236}">
              <a16:creationId xmlns:a16="http://schemas.microsoft.com/office/drawing/2014/main" id="{4F989F32-B2BB-4A2A-B5CD-7BCF946E8EEC}"/>
            </a:ext>
          </a:extLst>
        </xdr:cNvPr>
        <xdr:cNvSpPr>
          <a:spLocks noChangeAspect="1" noChangeArrowheads="1"/>
        </xdr:cNvSpPr>
      </xdr:nvSpPr>
      <xdr:spPr bwMode="auto">
        <a:xfrm>
          <a:off x="0" y="270795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65</xdr:row>
      <xdr:rowOff>0</xdr:rowOff>
    </xdr:from>
    <xdr:ext cx="9525" cy="971550"/>
    <xdr:sp macro="" textlink="">
      <xdr:nvSpPr>
        <xdr:cNvPr id="84" name="AutoShape 292" descr="mail?cmd=cookie">
          <a:extLst>
            <a:ext uri="{FF2B5EF4-FFF2-40B4-BE49-F238E27FC236}">
              <a16:creationId xmlns:a16="http://schemas.microsoft.com/office/drawing/2014/main" id="{E84837A8-B5C8-468D-B9A2-9E36A2F0E822}"/>
            </a:ext>
          </a:extLst>
        </xdr:cNvPr>
        <xdr:cNvSpPr>
          <a:spLocks noChangeAspect="1" noChangeArrowheads="1"/>
        </xdr:cNvSpPr>
      </xdr:nvSpPr>
      <xdr:spPr bwMode="auto">
        <a:xfrm>
          <a:off x="0" y="270795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65</xdr:row>
      <xdr:rowOff>0</xdr:rowOff>
    </xdr:from>
    <xdr:ext cx="9525" cy="971550"/>
    <xdr:sp macro="" textlink="">
      <xdr:nvSpPr>
        <xdr:cNvPr id="85" name="AutoShape 292" descr="mail?cmd=cookie">
          <a:extLst>
            <a:ext uri="{FF2B5EF4-FFF2-40B4-BE49-F238E27FC236}">
              <a16:creationId xmlns:a16="http://schemas.microsoft.com/office/drawing/2014/main" id="{A823A446-4270-4594-A1A1-F4736B80B500}"/>
            </a:ext>
          </a:extLst>
        </xdr:cNvPr>
        <xdr:cNvSpPr>
          <a:spLocks noChangeAspect="1" noChangeArrowheads="1"/>
        </xdr:cNvSpPr>
      </xdr:nvSpPr>
      <xdr:spPr bwMode="auto">
        <a:xfrm>
          <a:off x="0" y="270795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65</xdr:row>
      <xdr:rowOff>0</xdr:rowOff>
    </xdr:from>
    <xdr:ext cx="9525" cy="971550"/>
    <xdr:sp macro="" textlink="">
      <xdr:nvSpPr>
        <xdr:cNvPr id="86" name="AutoShape 292" descr="mail?cmd=cookie">
          <a:extLst>
            <a:ext uri="{FF2B5EF4-FFF2-40B4-BE49-F238E27FC236}">
              <a16:creationId xmlns:a16="http://schemas.microsoft.com/office/drawing/2014/main" id="{5F65035B-51FA-4246-A3DB-4A961EF0458B}"/>
            </a:ext>
          </a:extLst>
        </xdr:cNvPr>
        <xdr:cNvSpPr>
          <a:spLocks noChangeAspect="1" noChangeArrowheads="1"/>
        </xdr:cNvSpPr>
      </xdr:nvSpPr>
      <xdr:spPr bwMode="auto">
        <a:xfrm>
          <a:off x="0" y="270795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65</xdr:row>
      <xdr:rowOff>0</xdr:rowOff>
    </xdr:from>
    <xdr:ext cx="9525" cy="971550"/>
    <xdr:sp macro="" textlink="">
      <xdr:nvSpPr>
        <xdr:cNvPr id="87" name="AutoShape 292" descr="mail?cmd=cookie">
          <a:extLst>
            <a:ext uri="{FF2B5EF4-FFF2-40B4-BE49-F238E27FC236}">
              <a16:creationId xmlns:a16="http://schemas.microsoft.com/office/drawing/2014/main" id="{FAC76FB5-7BAE-4BB9-9BA5-F0BB3B6F4A57}"/>
            </a:ext>
          </a:extLst>
        </xdr:cNvPr>
        <xdr:cNvSpPr>
          <a:spLocks noChangeAspect="1" noChangeArrowheads="1"/>
        </xdr:cNvSpPr>
      </xdr:nvSpPr>
      <xdr:spPr bwMode="auto">
        <a:xfrm>
          <a:off x="0" y="270795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65</xdr:row>
      <xdr:rowOff>0</xdr:rowOff>
    </xdr:from>
    <xdr:ext cx="9525" cy="733425"/>
    <xdr:sp macro="" textlink="">
      <xdr:nvSpPr>
        <xdr:cNvPr id="88" name="AutoShape 292" descr="mail?cmd=cookie">
          <a:extLst>
            <a:ext uri="{FF2B5EF4-FFF2-40B4-BE49-F238E27FC236}">
              <a16:creationId xmlns:a16="http://schemas.microsoft.com/office/drawing/2014/main" id="{BC6F262A-C07B-44E6-A134-23DBBFE84186}"/>
            </a:ext>
          </a:extLst>
        </xdr:cNvPr>
        <xdr:cNvSpPr>
          <a:spLocks noChangeAspect="1" noChangeArrowheads="1"/>
        </xdr:cNvSpPr>
      </xdr:nvSpPr>
      <xdr:spPr bwMode="auto">
        <a:xfrm>
          <a:off x="0" y="270795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65</xdr:row>
      <xdr:rowOff>0</xdr:rowOff>
    </xdr:from>
    <xdr:ext cx="9525" cy="733425"/>
    <xdr:sp macro="" textlink="">
      <xdr:nvSpPr>
        <xdr:cNvPr id="89" name="AutoShape 292" descr="mail?cmd=cookie">
          <a:extLst>
            <a:ext uri="{FF2B5EF4-FFF2-40B4-BE49-F238E27FC236}">
              <a16:creationId xmlns:a16="http://schemas.microsoft.com/office/drawing/2014/main" id="{2D1A4C5F-5AFA-498E-A508-6B35AFDDA3C2}"/>
            </a:ext>
          </a:extLst>
        </xdr:cNvPr>
        <xdr:cNvSpPr>
          <a:spLocks noChangeAspect="1" noChangeArrowheads="1"/>
        </xdr:cNvSpPr>
      </xdr:nvSpPr>
      <xdr:spPr bwMode="auto">
        <a:xfrm>
          <a:off x="0" y="270795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65</xdr:row>
      <xdr:rowOff>0</xdr:rowOff>
    </xdr:from>
    <xdr:ext cx="9525" cy="733425"/>
    <xdr:sp macro="" textlink="">
      <xdr:nvSpPr>
        <xdr:cNvPr id="90" name="AutoShape 292" descr="mail?cmd=cookie">
          <a:extLst>
            <a:ext uri="{FF2B5EF4-FFF2-40B4-BE49-F238E27FC236}">
              <a16:creationId xmlns:a16="http://schemas.microsoft.com/office/drawing/2014/main" id="{932C8FB4-2EDF-4C49-82C9-FD362DBBAD89}"/>
            </a:ext>
          </a:extLst>
        </xdr:cNvPr>
        <xdr:cNvSpPr>
          <a:spLocks noChangeAspect="1" noChangeArrowheads="1"/>
        </xdr:cNvSpPr>
      </xdr:nvSpPr>
      <xdr:spPr bwMode="auto">
        <a:xfrm>
          <a:off x="0" y="270795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65</xdr:row>
      <xdr:rowOff>0</xdr:rowOff>
    </xdr:from>
    <xdr:ext cx="9525" cy="733425"/>
    <xdr:sp macro="" textlink="">
      <xdr:nvSpPr>
        <xdr:cNvPr id="91" name="AutoShape 292" descr="mail?cmd=cookie">
          <a:extLst>
            <a:ext uri="{FF2B5EF4-FFF2-40B4-BE49-F238E27FC236}">
              <a16:creationId xmlns:a16="http://schemas.microsoft.com/office/drawing/2014/main" id="{3AA81722-491E-4B0C-8895-9DEF679768DC}"/>
            </a:ext>
          </a:extLst>
        </xdr:cNvPr>
        <xdr:cNvSpPr>
          <a:spLocks noChangeAspect="1" noChangeArrowheads="1"/>
        </xdr:cNvSpPr>
      </xdr:nvSpPr>
      <xdr:spPr bwMode="auto">
        <a:xfrm>
          <a:off x="0" y="270795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65</xdr:row>
      <xdr:rowOff>0</xdr:rowOff>
    </xdr:from>
    <xdr:ext cx="9525" cy="971550"/>
    <xdr:sp macro="" textlink="">
      <xdr:nvSpPr>
        <xdr:cNvPr id="92" name="AutoShape 292" descr="mail?cmd=cookie">
          <a:extLst>
            <a:ext uri="{FF2B5EF4-FFF2-40B4-BE49-F238E27FC236}">
              <a16:creationId xmlns:a16="http://schemas.microsoft.com/office/drawing/2014/main" id="{5A26A6C3-A110-4406-8E17-57DDA605AF1B}"/>
            </a:ext>
          </a:extLst>
        </xdr:cNvPr>
        <xdr:cNvSpPr>
          <a:spLocks noChangeAspect="1" noChangeArrowheads="1"/>
        </xdr:cNvSpPr>
      </xdr:nvSpPr>
      <xdr:spPr bwMode="auto">
        <a:xfrm>
          <a:off x="0" y="270795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65</xdr:row>
      <xdr:rowOff>0</xdr:rowOff>
    </xdr:from>
    <xdr:ext cx="9525" cy="971550"/>
    <xdr:sp macro="" textlink="">
      <xdr:nvSpPr>
        <xdr:cNvPr id="93" name="AutoShape 292" descr="mail?cmd=cookie">
          <a:extLst>
            <a:ext uri="{FF2B5EF4-FFF2-40B4-BE49-F238E27FC236}">
              <a16:creationId xmlns:a16="http://schemas.microsoft.com/office/drawing/2014/main" id="{8A545CCA-D340-4842-828D-F19B4271BC98}"/>
            </a:ext>
          </a:extLst>
        </xdr:cNvPr>
        <xdr:cNvSpPr>
          <a:spLocks noChangeAspect="1" noChangeArrowheads="1"/>
        </xdr:cNvSpPr>
      </xdr:nvSpPr>
      <xdr:spPr bwMode="auto">
        <a:xfrm>
          <a:off x="0" y="270795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59</xdr:row>
      <xdr:rowOff>0</xdr:rowOff>
    </xdr:from>
    <xdr:ext cx="9525" cy="295275"/>
    <xdr:sp macro="" textlink="">
      <xdr:nvSpPr>
        <xdr:cNvPr id="94" name="AutoShape 292" descr="mail?cmd=cookie">
          <a:extLst>
            <a:ext uri="{FF2B5EF4-FFF2-40B4-BE49-F238E27FC236}">
              <a16:creationId xmlns:a16="http://schemas.microsoft.com/office/drawing/2014/main" id="{20FEA6C1-D5D5-44A9-9924-07992807043F}"/>
            </a:ext>
          </a:extLst>
        </xdr:cNvPr>
        <xdr:cNvSpPr>
          <a:spLocks noChangeAspect="1" noChangeArrowheads="1"/>
        </xdr:cNvSpPr>
      </xdr:nvSpPr>
      <xdr:spPr bwMode="auto">
        <a:xfrm>
          <a:off x="0" y="24736425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59</xdr:row>
      <xdr:rowOff>0</xdr:rowOff>
    </xdr:from>
    <xdr:ext cx="9525" cy="295275"/>
    <xdr:sp macro="" textlink="">
      <xdr:nvSpPr>
        <xdr:cNvPr id="95" name="AutoShape 292" descr="mail?cmd=cookie">
          <a:extLst>
            <a:ext uri="{FF2B5EF4-FFF2-40B4-BE49-F238E27FC236}">
              <a16:creationId xmlns:a16="http://schemas.microsoft.com/office/drawing/2014/main" id="{BD20AAE4-C8BA-498D-99E4-8510E0103040}"/>
            </a:ext>
          </a:extLst>
        </xdr:cNvPr>
        <xdr:cNvSpPr>
          <a:spLocks noChangeAspect="1" noChangeArrowheads="1"/>
        </xdr:cNvSpPr>
      </xdr:nvSpPr>
      <xdr:spPr bwMode="auto">
        <a:xfrm>
          <a:off x="0" y="24736425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59</xdr:row>
      <xdr:rowOff>0</xdr:rowOff>
    </xdr:from>
    <xdr:ext cx="9525" cy="104775"/>
    <xdr:sp macro="" textlink="">
      <xdr:nvSpPr>
        <xdr:cNvPr id="96" name="AutoShape 292" descr="mail?cmd=cookie">
          <a:extLst>
            <a:ext uri="{FF2B5EF4-FFF2-40B4-BE49-F238E27FC236}">
              <a16:creationId xmlns:a16="http://schemas.microsoft.com/office/drawing/2014/main" id="{CDB01E53-A2E5-43FD-8FF4-77A3EF4FFFD8}"/>
            </a:ext>
          </a:extLst>
        </xdr:cNvPr>
        <xdr:cNvSpPr>
          <a:spLocks noChangeAspect="1" noChangeArrowheads="1"/>
        </xdr:cNvSpPr>
      </xdr:nvSpPr>
      <xdr:spPr bwMode="auto">
        <a:xfrm>
          <a:off x="0" y="24736425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59</xdr:row>
      <xdr:rowOff>0</xdr:rowOff>
    </xdr:from>
    <xdr:ext cx="9525" cy="104775"/>
    <xdr:sp macro="" textlink="">
      <xdr:nvSpPr>
        <xdr:cNvPr id="97" name="AutoShape 292" descr="mail?cmd=cookie">
          <a:extLst>
            <a:ext uri="{FF2B5EF4-FFF2-40B4-BE49-F238E27FC236}">
              <a16:creationId xmlns:a16="http://schemas.microsoft.com/office/drawing/2014/main" id="{856D306E-CF70-464F-ACBE-CD41782944F7}"/>
            </a:ext>
          </a:extLst>
        </xdr:cNvPr>
        <xdr:cNvSpPr>
          <a:spLocks noChangeAspect="1" noChangeArrowheads="1"/>
        </xdr:cNvSpPr>
      </xdr:nvSpPr>
      <xdr:spPr bwMode="auto">
        <a:xfrm>
          <a:off x="0" y="24736425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59</xdr:row>
      <xdr:rowOff>0</xdr:rowOff>
    </xdr:from>
    <xdr:ext cx="9525" cy="104775"/>
    <xdr:sp macro="" textlink="">
      <xdr:nvSpPr>
        <xdr:cNvPr id="98" name="AutoShape 292" descr="mail?cmd=cookie">
          <a:extLst>
            <a:ext uri="{FF2B5EF4-FFF2-40B4-BE49-F238E27FC236}">
              <a16:creationId xmlns:a16="http://schemas.microsoft.com/office/drawing/2014/main" id="{67BACE2C-8B78-418C-AE50-66A82E29A849}"/>
            </a:ext>
          </a:extLst>
        </xdr:cNvPr>
        <xdr:cNvSpPr>
          <a:spLocks noChangeAspect="1" noChangeArrowheads="1"/>
        </xdr:cNvSpPr>
      </xdr:nvSpPr>
      <xdr:spPr bwMode="auto">
        <a:xfrm>
          <a:off x="0" y="24736425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59</xdr:row>
      <xdr:rowOff>0</xdr:rowOff>
    </xdr:from>
    <xdr:ext cx="9525" cy="295275"/>
    <xdr:sp macro="" textlink="">
      <xdr:nvSpPr>
        <xdr:cNvPr id="99" name="AutoShape 292" descr="mail?cmd=cookie">
          <a:extLst>
            <a:ext uri="{FF2B5EF4-FFF2-40B4-BE49-F238E27FC236}">
              <a16:creationId xmlns:a16="http://schemas.microsoft.com/office/drawing/2014/main" id="{A98336CC-2B40-4DB4-A6FC-ACC958255FC9}"/>
            </a:ext>
          </a:extLst>
        </xdr:cNvPr>
        <xdr:cNvSpPr>
          <a:spLocks noChangeAspect="1" noChangeArrowheads="1"/>
        </xdr:cNvSpPr>
      </xdr:nvSpPr>
      <xdr:spPr bwMode="auto">
        <a:xfrm>
          <a:off x="0" y="24736425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59</xdr:row>
      <xdr:rowOff>0</xdr:rowOff>
    </xdr:from>
    <xdr:ext cx="9525" cy="295275"/>
    <xdr:sp macro="" textlink="">
      <xdr:nvSpPr>
        <xdr:cNvPr id="100" name="AutoShape 292" descr="mail?cmd=cookie">
          <a:extLst>
            <a:ext uri="{FF2B5EF4-FFF2-40B4-BE49-F238E27FC236}">
              <a16:creationId xmlns:a16="http://schemas.microsoft.com/office/drawing/2014/main" id="{F2D5A45A-B239-4B93-BAA2-93C8CCDF685E}"/>
            </a:ext>
          </a:extLst>
        </xdr:cNvPr>
        <xdr:cNvSpPr>
          <a:spLocks noChangeAspect="1" noChangeArrowheads="1"/>
        </xdr:cNvSpPr>
      </xdr:nvSpPr>
      <xdr:spPr bwMode="auto">
        <a:xfrm>
          <a:off x="0" y="24736425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41</xdr:row>
      <xdr:rowOff>0</xdr:rowOff>
    </xdr:from>
    <xdr:ext cx="9525" cy="266700"/>
    <xdr:sp macro="" textlink="">
      <xdr:nvSpPr>
        <xdr:cNvPr id="101" name="AutoShape 292" descr="mail?cmd=cookie">
          <a:extLst>
            <a:ext uri="{FF2B5EF4-FFF2-40B4-BE49-F238E27FC236}">
              <a16:creationId xmlns:a16="http://schemas.microsoft.com/office/drawing/2014/main" id="{E3EB8020-B47D-4DB6-A1F5-AA9D5D434899}"/>
            </a:ext>
          </a:extLst>
        </xdr:cNvPr>
        <xdr:cNvSpPr>
          <a:spLocks noChangeAspect="1" noChangeArrowheads="1"/>
        </xdr:cNvSpPr>
      </xdr:nvSpPr>
      <xdr:spPr bwMode="auto">
        <a:xfrm>
          <a:off x="0" y="17116425"/>
          <a:ext cx="95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41</xdr:row>
      <xdr:rowOff>0</xdr:rowOff>
    </xdr:from>
    <xdr:ext cx="9525" cy="266700"/>
    <xdr:sp macro="" textlink="">
      <xdr:nvSpPr>
        <xdr:cNvPr id="102" name="AutoShape 292" descr="mail?cmd=cookie">
          <a:extLst>
            <a:ext uri="{FF2B5EF4-FFF2-40B4-BE49-F238E27FC236}">
              <a16:creationId xmlns:a16="http://schemas.microsoft.com/office/drawing/2014/main" id="{04560A8A-832B-42BF-98B9-3621ED665D0F}"/>
            </a:ext>
          </a:extLst>
        </xdr:cNvPr>
        <xdr:cNvSpPr>
          <a:spLocks noChangeAspect="1" noChangeArrowheads="1"/>
        </xdr:cNvSpPr>
      </xdr:nvSpPr>
      <xdr:spPr bwMode="auto">
        <a:xfrm>
          <a:off x="0" y="17116425"/>
          <a:ext cx="95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41</xdr:row>
      <xdr:rowOff>0</xdr:rowOff>
    </xdr:from>
    <xdr:ext cx="9525" cy="104775"/>
    <xdr:sp macro="" textlink="">
      <xdr:nvSpPr>
        <xdr:cNvPr id="103" name="AutoShape 292" descr="mail?cmd=cookie">
          <a:extLst>
            <a:ext uri="{FF2B5EF4-FFF2-40B4-BE49-F238E27FC236}">
              <a16:creationId xmlns:a16="http://schemas.microsoft.com/office/drawing/2014/main" id="{E3740282-537B-42C2-8BE4-686C6681FEC4}"/>
            </a:ext>
          </a:extLst>
        </xdr:cNvPr>
        <xdr:cNvSpPr>
          <a:spLocks noChangeAspect="1" noChangeArrowheads="1"/>
        </xdr:cNvSpPr>
      </xdr:nvSpPr>
      <xdr:spPr bwMode="auto">
        <a:xfrm>
          <a:off x="0" y="17116425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41</xdr:row>
      <xdr:rowOff>0</xdr:rowOff>
    </xdr:from>
    <xdr:ext cx="9525" cy="104775"/>
    <xdr:sp macro="" textlink="">
      <xdr:nvSpPr>
        <xdr:cNvPr id="104" name="AutoShape 292" descr="mail?cmd=cookie">
          <a:extLst>
            <a:ext uri="{FF2B5EF4-FFF2-40B4-BE49-F238E27FC236}">
              <a16:creationId xmlns:a16="http://schemas.microsoft.com/office/drawing/2014/main" id="{225BC886-2331-42E6-8D41-F1E4F573EB2D}"/>
            </a:ext>
          </a:extLst>
        </xdr:cNvPr>
        <xdr:cNvSpPr>
          <a:spLocks noChangeAspect="1" noChangeArrowheads="1"/>
        </xdr:cNvSpPr>
      </xdr:nvSpPr>
      <xdr:spPr bwMode="auto">
        <a:xfrm>
          <a:off x="0" y="17116425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41</xdr:row>
      <xdr:rowOff>0</xdr:rowOff>
    </xdr:from>
    <xdr:ext cx="9525" cy="104775"/>
    <xdr:sp macro="" textlink="">
      <xdr:nvSpPr>
        <xdr:cNvPr id="105" name="AutoShape 292" descr="mail?cmd=cookie">
          <a:extLst>
            <a:ext uri="{FF2B5EF4-FFF2-40B4-BE49-F238E27FC236}">
              <a16:creationId xmlns:a16="http://schemas.microsoft.com/office/drawing/2014/main" id="{B74B4C60-8B0B-4D43-9324-96566034EF47}"/>
            </a:ext>
          </a:extLst>
        </xdr:cNvPr>
        <xdr:cNvSpPr>
          <a:spLocks noChangeAspect="1" noChangeArrowheads="1"/>
        </xdr:cNvSpPr>
      </xdr:nvSpPr>
      <xdr:spPr bwMode="auto">
        <a:xfrm>
          <a:off x="0" y="17116425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41</xdr:row>
      <xdr:rowOff>0</xdr:rowOff>
    </xdr:from>
    <xdr:ext cx="9525" cy="266700"/>
    <xdr:sp macro="" textlink="">
      <xdr:nvSpPr>
        <xdr:cNvPr id="106" name="AutoShape 292" descr="mail?cmd=cookie">
          <a:extLst>
            <a:ext uri="{FF2B5EF4-FFF2-40B4-BE49-F238E27FC236}">
              <a16:creationId xmlns:a16="http://schemas.microsoft.com/office/drawing/2014/main" id="{B17BD8D8-B95A-4A0D-8E4C-C7B2ABD67652}"/>
            </a:ext>
          </a:extLst>
        </xdr:cNvPr>
        <xdr:cNvSpPr>
          <a:spLocks noChangeAspect="1" noChangeArrowheads="1"/>
        </xdr:cNvSpPr>
      </xdr:nvSpPr>
      <xdr:spPr bwMode="auto">
        <a:xfrm>
          <a:off x="0" y="17116425"/>
          <a:ext cx="95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41</xdr:row>
      <xdr:rowOff>0</xdr:rowOff>
    </xdr:from>
    <xdr:ext cx="9525" cy="266700"/>
    <xdr:sp macro="" textlink="">
      <xdr:nvSpPr>
        <xdr:cNvPr id="107" name="AutoShape 292" descr="mail?cmd=cookie">
          <a:extLst>
            <a:ext uri="{FF2B5EF4-FFF2-40B4-BE49-F238E27FC236}">
              <a16:creationId xmlns:a16="http://schemas.microsoft.com/office/drawing/2014/main" id="{D6F0F9BE-D10D-44EB-8F0C-393EFFFC2A6D}"/>
            </a:ext>
          </a:extLst>
        </xdr:cNvPr>
        <xdr:cNvSpPr>
          <a:spLocks noChangeAspect="1" noChangeArrowheads="1"/>
        </xdr:cNvSpPr>
      </xdr:nvSpPr>
      <xdr:spPr bwMode="auto">
        <a:xfrm>
          <a:off x="0" y="17116425"/>
          <a:ext cx="95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9525" cy="971550"/>
    <xdr:sp macro="" textlink="">
      <xdr:nvSpPr>
        <xdr:cNvPr id="108" name="AutoShape 292" descr="mail?cmd=cookie">
          <a:extLst>
            <a:ext uri="{FF2B5EF4-FFF2-40B4-BE49-F238E27FC236}">
              <a16:creationId xmlns:a16="http://schemas.microsoft.com/office/drawing/2014/main" id="{F6BFA4F7-ACB8-4710-92F9-D8CE2DC83EEC}"/>
            </a:ext>
          </a:extLst>
        </xdr:cNvPr>
        <xdr:cNvSpPr>
          <a:spLocks noChangeAspect="1" noChangeArrowheads="1"/>
        </xdr:cNvSpPr>
      </xdr:nvSpPr>
      <xdr:spPr bwMode="auto">
        <a:xfrm>
          <a:off x="0" y="223170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9525" cy="971550"/>
    <xdr:sp macro="" textlink="">
      <xdr:nvSpPr>
        <xdr:cNvPr id="109" name="AutoShape 292" descr="mail?cmd=cookie">
          <a:extLst>
            <a:ext uri="{FF2B5EF4-FFF2-40B4-BE49-F238E27FC236}">
              <a16:creationId xmlns:a16="http://schemas.microsoft.com/office/drawing/2014/main" id="{38D1ED17-A8CA-47AA-8F27-D85DAC843B36}"/>
            </a:ext>
          </a:extLst>
        </xdr:cNvPr>
        <xdr:cNvSpPr>
          <a:spLocks noChangeAspect="1" noChangeArrowheads="1"/>
        </xdr:cNvSpPr>
      </xdr:nvSpPr>
      <xdr:spPr bwMode="auto">
        <a:xfrm>
          <a:off x="0" y="223170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9525" cy="971550"/>
    <xdr:sp macro="" textlink="">
      <xdr:nvSpPr>
        <xdr:cNvPr id="110" name="AutoShape 292" descr="mail?cmd=cookie">
          <a:extLst>
            <a:ext uri="{FF2B5EF4-FFF2-40B4-BE49-F238E27FC236}">
              <a16:creationId xmlns:a16="http://schemas.microsoft.com/office/drawing/2014/main" id="{323899F3-D282-492C-B685-644C6DCF584C}"/>
            </a:ext>
          </a:extLst>
        </xdr:cNvPr>
        <xdr:cNvSpPr>
          <a:spLocks noChangeAspect="1" noChangeArrowheads="1"/>
        </xdr:cNvSpPr>
      </xdr:nvSpPr>
      <xdr:spPr bwMode="auto">
        <a:xfrm>
          <a:off x="0" y="223170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9525" cy="971550"/>
    <xdr:sp macro="" textlink="">
      <xdr:nvSpPr>
        <xdr:cNvPr id="111" name="AutoShape 292" descr="mail?cmd=cookie">
          <a:extLst>
            <a:ext uri="{FF2B5EF4-FFF2-40B4-BE49-F238E27FC236}">
              <a16:creationId xmlns:a16="http://schemas.microsoft.com/office/drawing/2014/main" id="{9714F6A1-A382-451F-AD65-B5DA9BF177CE}"/>
            </a:ext>
          </a:extLst>
        </xdr:cNvPr>
        <xdr:cNvSpPr>
          <a:spLocks noChangeAspect="1" noChangeArrowheads="1"/>
        </xdr:cNvSpPr>
      </xdr:nvSpPr>
      <xdr:spPr bwMode="auto">
        <a:xfrm>
          <a:off x="0" y="223170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9525" cy="971550"/>
    <xdr:sp macro="" textlink="">
      <xdr:nvSpPr>
        <xdr:cNvPr id="112" name="AutoShape 292" descr="mail?cmd=cookie">
          <a:extLst>
            <a:ext uri="{FF2B5EF4-FFF2-40B4-BE49-F238E27FC236}">
              <a16:creationId xmlns:a16="http://schemas.microsoft.com/office/drawing/2014/main" id="{84F2D8AE-8C99-404F-8087-51D9BCC639E4}"/>
            </a:ext>
          </a:extLst>
        </xdr:cNvPr>
        <xdr:cNvSpPr>
          <a:spLocks noChangeAspect="1" noChangeArrowheads="1"/>
        </xdr:cNvSpPr>
      </xdr:nvSpPr>
      <xdr:spPr bwMode="auto">
        <a:xfrm>
          <a:off x="0" y="223170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54</xdr:row>
      <xdr:rowOff>0</xdr:rowOff>
    </xdr:from>
    <xdr:ext cx="9525" cy="971550"/>
    <xdr:sp macro="" textlink="">
      <xdr:nvSpPr>
        <xdr:cNvPr id="113" name="AutoShape 292" descr="mail?cmd=cookie">
          <a:extLst>
            <a:ext uri="{FF2B5EF4-FFF2-40B4-BE49-F238E27FC236}">
              <a16:creationId xmlns:a16="http://schemas.microsoft.com/office/drawing/2014/main" id="{A18307B7-E498-4ED3-A8F4-9040A1063FA1}"/>
            </a:ext>
          </a:extLst>
        </xdr:cNvPr>
        <xdr:cNvSpPr>
          <a:spLocks noChangeAspect="1" noChangeArrowheads="1"/>
        </xdr:cNvSpPr>
      </xdr:nvSpPr>
      <xdr:spPr bwMode="auto">
        <a:xfrm>
          <a:off x="0" y="223170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11906</xdr:colOff>
      <xdr:row>55</xdr:row>
      <xdr:rowOff>59531</xdr:rowOff>
    </xdr:from>
    <xdr:ext cx="9525" cy="971550"/>
    <xdr:sp macro="" textlink="">
      <xdr:nvSpPr>
        <xdr:cNvPr id="114" name="AutoShape 292" descr="mail?cmd=cookie">
          <a:extLst>
            <a:ext uri="{FF2B5EF4-FFF2-40B4-BE49-F238E27FC236}">
              <a16:creationId xmlns:a16="http://schemas.microsoft.com/office/drawing/2014/main" id="{BAE9E439-B3C5-4046-9C46-F7FEFE0FF408}"/>
            </a:ext>
          </a:extLst>
        </xdr:cNvPr>
        <xdr:cNvSpPr>
          <a:spLocks noChangeAspect="1" noChangeArrowheads="1"/>
        </xdr:cNvSpPr>
      </xdr:nvSpPr>
      <xdr:spPr bwMode="auto">
        <a:xfrm>
          <a:off x="11906" y="22919531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55</xdr:row>
      <xdr:rowOff>0</xdr:rowOff>
    </xdr:from>
    <xdr:ext cx="9525" cy="733425"/>
    <xdr:sp macro="" textlink="">
      <xdr:nvSpPr>
        <xdr:cNvPr id="115" name="AutoShape 292" descr="mail?cmd=cookie">
          <a:extLst>
            <a:ext uri="{FF2B5EF4-FFF2-40B4-BE49-F238E27FC236}">
              <a16:creationId xmlns:a16="http://schemas.microsoft.com/office/drawing/2014/main" id="{548410B3-BD0F-447F-8786-8866CE3B0D5F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55</xdr:row>
      <xdr:rowOff>0</xdr:rowOff>
    </xdr:from>
    <xdr:ext cx="9525" cy="733425"/>
    <xdr:sp macro="" textlink="">
      <xdr:nvSpPr>
        <xdr:cNvPr id="116" name="AutoShape 292" descr="mail?cmd=cookie">
          <a:extLst>
            <a:ext uri="{FF2B5EF4-FFF2-40B4-BE49-F238E27FC236}">
              <a16:creationId xmlns:a16="http://schemas.microsoft.com/office/drawing/2014/main" id="{69576851-DF0B-4AE4-A42B-32CD616AB7E2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55</xdr:row>
      <xdr:rowOff>0</xdr:rowOff>
    </xdr:from>
    <xdr:ext cx="9525" cy="733425"/>
    <xdr:sp macro="" textlink="">
      <xdr:nvSpPr>
        <xdr:cNvPr id="117" name="AutoShape 292" descr="mail?cmd=cookie">
          <a:extLst>
            <a:ext uri="{FF2B5EF4-FFF2-40B4-BE49-F238E27FC236}">
              <a16:creationId xmlns:a16="http://schemas.microsoft.com/office/drawing/2014/main" id="{6B59FA83-0C86-4DA1-8492-386FE78207CF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55</xdr:row>
      <xdr:rowOff>0</xdr:rowOff>
    </xdr:from>
    <xdr:ext cx="9525" cy="733425"/>
    <xdr:sp macro="" textlink="">
      <xdr:nvSpPr>
        <xdr:cNvPr id="118" name="AutoShape 292" descr="mail?cmd=cookie">
          <a:extLst>
            <a:ext uri="{FF2B5EF4-FFF2-40B4-BE49-F238E27FC236}">
              <a16:creationId xmlns:a16="http://schemas.microsoft.com/office/drawing/2014/main" id="{69FBDC90-02A0-498C-B9AF-64E7D757BF99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55</xdr:row>
      <xdr:rowOff>0</xdr:rowOff>
    </xdr:from>
    <xdr:ext cx="9525" cy="971550"/>
    <xdr:sp macro="" textlink="">
      <xdr:nvSpPr>
        <xdr:cNvPr id="119" name="AutoShape 292" descr="mail?cmd=cookie">
          <a:extLst>
            <a:ext uri="{FF2B5EF4-FFF2-40B4-BE49-F238E27FC236}">
              <a16:creationId xmlns:a16="http://schemas.microsoft.com/office/drawing/2014/main" id="{D60B228E-B224-4400-9703-DAD59F4F27E7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55</xdr:row>
      <xdr:rowOff>0</xdr:rowOff>
    </xdr:from>
    <xdr:ext cx="9525" cy="971550"/>
    <xdr:sp macro="" textlink="">
      <xdr:nvSpPr>
        <xdr:cNvPr id="120" name="AutoShape 292" descr="mail?cmd=cookie">
          <a:extLst>
            <a:ext uri="{FF2B5EF4-FFF2-40B4-BE49-F238E27FC236}">
              <a16:creationId xmlns:a16="http://schemas.microsoft.com/office/drawing/2014/main" id="{D8E206D2-4542-47AC-908B-6A5D3CACC300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55</xdr:row>
      <xdr:rowOff>0</xdr:rowOff>
    </xdr:from>
    <xdr:ext cx="9525" cy="971550"/>
    <xdr:sp macro="" textlink="">
      <xdr:nvSpPr>
        <xdr:cNvPr id="121" name="AutoShape 292" descr="mail?cmd=cookie">
          <a:extLst>
            <a:ext uri="{FF2B5EF4-FFF2-40B4-BE49-F238E27FC236}">
              <a16:creationId xmlns:a16="http://schemas.microsoft.com/office/drawing/2014/main" id="{5854ED34-1C31-42DA-956B-61D22DC79716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55</xdr:row>
      <xdr:rowOff>0</xdr:rowOff>
    </xdr:from>
    <xdr:ext cx="9525" cy="971550"/>
    <xdr:sp macro="" textlink="">
      <xdr:nvSpPr>
        <xdr:cNvPr id="122" name="AutoShape 292" descr="mail?cmd=cookie">
          <a:extLst>
            <a:ext uri="{FF2B5EF4-FFF2-40B4-BE49-F238E27FC236}">
              <a16:creationId xmlns:a16="http://schemas.microsoft.com/office/drawing/2014/main" id="{479FEEF2-1FB1-49E6-A560-798544BF3A8A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55</xdr:row>
      <xdr:rowOff>0</xdr:rowOff>
    </xdr:from>
    <xdr:ext cx="9525" cy="733425"/>
    <xdr:sp macro="" textlink="">
      <xdr:nvSpPr>
        <xdr:cNvPr id="123" name="AutoShape 292" descr="mail?cmd=cookie">
          <a:extLst>
            <a:ext uri="{FF2B5EF4-FFF2-40B4-BE49-F238E27FC236}">
              <a16:creationId xmlns:a16="http://schemas.microsoft.com/office/drawing/2014/main" id="{CADB8F79-AD6E-4393-83B4-F97502CAA3C6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55</xdr:row>
      <xdr:rowOff>0</xdr:rowOff>
    </xdr:from>
    <xdr:ext cx="9525" cy="733425"/>
    <xdr:sp macro="" textlink="">
      <xdr:nvSpPr>
        <xdr:cNvPr id="124" name="AutoShape 292" descr="mail?cmd=cookie">
          <a:extLst>
            <a:ext uri="{FF2B5EF4-FFF2-40B4-BE49-F238E27FC236}">
              <a16:creationId xmlns:a16="http://schemas.microsoft.com/office/drawing/2014/main" id="{F988EB90-DBFB-4D24-AD4A-D6DB31BB9D1F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55</xdr:row>
      <xdr:rowOff>0</xdr:rowOff>
    </xdr:from>
    <xdr:ext cx="9525" cy="733425"/>
    <xdr:sp macro="" textlink="">
      <xdr:nvSpPr>
        <xdr:cNvPr id="125" name="AutoShape 292" descr="mail?cmd=cookie">
          <a:extLst>
            <a:ext uri="{FF2B5EF4-FFF2-40B4-BE49-F238E27FC236}">
              <a16:creationId xmlns:a16="http://schemas.microsoft.com/office/drawing/2014/main" id="{F3831B06-89A5-4073-8594-BAAB1A1878E7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55</xdr:row>
      <xdr:rowOff>0</xdr:rowOff>
    </xdr:from>
    <xdr:ext cx="9525" cy="733425"/>
    <xdr:sp macro="" textlink="">
      <xdr:nvSpPr>
        <xdr:cNvPr id="126" name="AutoShape 292" descr="mail?cmd=cookie">
          <a:extLst>
            <a:ext uri="{FF2B5EF4-FFF2-40B4-BE49-F238E27FC236}">
              <a16:creationId xmlns:a16="http://schemas.microsoft.com/office/drawing/2014/main" id="{F940D956-DF1C-4BA6-B79B-8EA9120C4099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55</xdr:row>
      <xdr:rowOff>0</xdr:rowOff>
    </xdr:from>
    <xdr:ext cx="9525" cy="971550"/>
    <xdr:sp macro="" textlink="">
      <xdr:nvSpPr>
        <xdr:cNvPr id="127" name="AutoShape 292" descr="mail?cmd=cookie">
          <a:extLst>
            <a:ext uri="{FF2B5EF4-FFF2-40B4-BE49-F238E27FC236}">
              <a16:creationId xmlns:a16="http://schemas.microsoft.com/office/drawing/2014/main" id="{C4575D0B-C99C-48C2-AE60-227FD4E5AD8D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55</xdr:row>
      <xdr:rowOff>0</xdr:rowOff>
    </xdr:from>
    <xdr:ext cx="9525" cy="971550"/>
    <xdr:sp macro="" textlink="">
      <xdr:nvSpPr>
        <xdr:cNvPr id="128" name="AutoShape 292" descr="mail?cmd=cookie">
          <a:extLst>
            <a:ext uri="{FF2B5EF4-FFF2-40B4-BE49-F238E27FC236}">
              <a16:creationId xmlns:a16="http://schemas.microsoft.com/office/drawing/2014/main" id="{5573E190-7824-43E2-AC47-605D08F95EE3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55</xdr:row>
      <xdr:rowOff>0</xdr:rowOff>
    </xdr:from>
    <xdr:ext cx="9525" cy="733425"/>
    <xdr:sp macro="" textlink="">
      <xdr:nvSpPr>
        <xdr:cNvPr id="129" name="AutoShape 292" descr="mail?cmd=cookie">
          <a:extLst>
            <a:ext uri="{FF2B5EF4-FFF2-40B4-BE49-F238E27FC236}">
              <a16:creationId xmlns:a16="http://schemas.microsoft.com/office/drawing/2014/main" id="{041AE086-5AEF-4FBE-9DA7-E0A2381311AF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55</xdr:row>
      <xdr:rowOff>0</xdr:rowOff>
    </xdr:from>
    <xdr:ext cx="9525" cy="733425"/>
    <xdr:sp macro="" textlink="">
      <xdr:nvSpPr>
        <xdr:cNvPr id="130" name="AutoShape 292" descr="mail?cmd=cookie">
          <a:extLst>
            <a:ext uri="{FF2B5EF4-FFF2-40B4-BE49-F238E27FC236}">
              <a16:creationId xmlns:a16="http://schemas.microsoft.com/office/drawing/2014/main" id="{E3A200D2-E262-4159-AEC4-47AB6E5D55BD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55</xdr:row>
      <xdr:rowOff>0</xdr:rowOff>
    </xdr:from>
    <xdr:ext cx="9525" cy="733425"/>
    <xdr:sp macro="" textlink="">
      <xdr:nvSpPr>
        <xdr:cNvPr id="131" name="AutoShape 292" descr="mail?cmd=cookie">
          <a:extLst>
            <a:ext uri="{FF2B5EF4-FFF2-40B4-BE49-F238E27FC236}">
              <a16:creationId xmlns:a16="http://schemas.microsoft.com/office/drawing/2014/main" id="{3D9C5F1D-6809-4474-A30E-596C8F2705A3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55</xdr:row>
      <xdr:rowOff>0</xdr:rowOff>
    </xdr:from>
    <xdr:ext cx="9525" cy="733425"/>
    <xdr:sp macro="" textlink="">
      <xdr:nvSpPr>
        <xdr:cNvPr id="132" name="AutoShape 292" descr="mail?cmd=cookie">
          <a:extLst>
            <a:ext uri="{FF2B5EF4-FFF2-40B4-BE49-F238E27FC236}">
              <a16:creationId xmlns:a16="http://schemas.microsoft.com/office/drawing/2014/main" id="{204491B5-E435-42E9-9A1A-542354537C63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55</xdr:row>
      <xdr:rowOff>0</xdr:rowOff>
    </xdr:from>
    <xdr:ext cx="9525" cy="971550"/>
    <xdr:sp macro="" textlink="">
      <xdr:nvSpPr>
        <xdr:cNvPr id="133" name="AutoShape 292" descr="mail?cmd=cookie">
          <a:extLst>
            <a:ext uri="{FF2B5EF4-FFF2-40B4-BE49-F238E27FC236}">
              <a16:creationId xmlns:a16="http://schemas.microsoft.com/office/drawing/2014/main" id="{DBC8052D-7E66-47AE-BC34-ED897FD8AE94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55</xdr:row>
      <xdr:rowOff>0</xdr:rowOff>
    </xdr:from>
    <xdr:ext cx="9525" cy="971550"/>
    <xdr:sp macro="" textlink="">
      <xdr:nvSpPr>
        <xdr:cNvPr id="134" name="AutoShape 292" descr="mail?cmd=cookie">
          <a:extLst>
            <a:ext uri="{FF2B5EF4-FFF2-40B4-BE49-F238E27FC236}">
              <a16:creationId xmlns:a16="http://schemas.microsoft.com/office/drawing/2014/main" id="{C26C4AF3-C102-4C1F-B55A-0301A160A47A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55</xdr:row>
      <xdr:rowOff>0</xdr:rowOff>
    </xdr:from>
    <xdr:ext cx="9525" cy="971550"/>
    <xdr:sp macro="" textlink="">
      <xdr:nvSpPr>
        <xdr:cNvPr id="135" name="AutoShape 292" descr="mail?cmd=cookie">
          <a:extLst>
            <a:ext uri="{FF2B5EF4-FFF2-40B4-BE49-F238E27FC236}">
              <a16:creationId xmlns:a16="http://schemas.microsoft.com/office/drawing/2014/main" id="{05D12622-653D-456E-BBAA-29C2512842F9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55</xdr:row>
      <xdr:rowOff>0</xdr:rowOff>
    </xdr:from>
    <xdr:ext cx="9525" cy="971550"/>
    <xdr:sp macro="" textlink="">
      <xdr:nvSpPr>
        <xdr:cNvPr id="136" name="AutoShape 292" descr="mail?cmd=cookie">
          <a:extLst>
            <a:ext uri="{FF2B5EF4-FFF2-40B4-BE49-F238E27FC236}">
              <a16:creationId xmlns:a16="http://schemas.microsoft.com/office/drawing/2014/main" id="{ADB2E0B9-51FC-4410-A5E5-0BA9AFB93823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55</xdr:row>
      <xdr:rowOff>0</xdr:rowOff>
    </xdr:from>
    <xdr:ext cx="9525" cy="733425"/>
    <xdr:sp macro="" textlink="">
      <xdr:nvSpPr>
        <xdr:cNvPr id="137" name="AutoShape 292" descr="mail?cmd=cookie">
          <a:extLst>
            <a:ext uri="{FF2B5EF4-FFF2-40B4-BE49-F238E27FC236}">
              <a16:creationId xmlns:a16="http://schemas.microsoft.com/office/drawing/2014/main" id="{B398CB54-D52A-49BE-B3CB-1521881A81DF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55</xdr:row>
      <xdr:rowOff>0</xdr:rowOff>
    </xdr:from>
    <xdr:ext cx="9525" cy="733425"/>
    <xdr:sp macro="" textlink="">
      <xdr:nvSpPr>
        <xdr:cNvPr id="138" name="AutoShape 292" descr="mail?cmd=cookie">
          <a:extLst>
            <a:ext uri="{FF2B5EF4-FFF2-40B4-BE49-F238E27FC236}">
              <a16:creationId xmlns:a16="http://schemas.microsoft.com/office/drawing/2014/main" id="{847957B1-1C73-4548-AE6E-1C250AE183B0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55</xdr:row>
      <xdr:rowOff>0</xdr:rowOff>
    </xdr:from>
    <xdr:ext cx="9525" cy="733425"/>
    <xdr:sp macro="" textlink="">
      <xdr:nvSpPr>
        <xdr:cNvPr id="139" name="AutoShape 292" descr="mail?cmd=cookie">
          <a:extLst>
            <a:ext uri="{FF2B5EF4-FFF2-40B4-BE49-F238E27FC236}">
              <a16:creationId xmlns:a16="http://schemas.microsoft.com/office/drawing/2014/main" id="{DA579791-EAFF-4D7F-B199-5F28BC4E38C9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55</xdr:row>
      <xdr:rowOff>0</xdr:rowOff>
    </xdr:from>
    <xdr:ext cx="9525" cy="733425"/>
    <xdr:sp macro="" textlink="">
      <xdr:nvSpPr>
        <xdr:cNvPr id="140" name="AutoShape 292" descr="mail?cmd=cookie">
          <a:extLst>
            <a:ext uri="{FF2B5EF4-FFF2-40B4-BE49-F238E27FC236}">
              <a16:creationId xmlns:a16="http://schemas.microsoft.com/office/drawing/2014/main" id="{AB67B46C-25CA-4063-9E18-5EACAB690C9F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55</xdr:row>
      <xdr:rowOff>0</xdr:rowOff>
    </xdr:from>
    <xdr:ext cx="9525" cy="971550"/>
    <xdr:sp macro="" textlink="">
      <xdr:nvSpPr>
        <xdr:cNvPr id="141" name="AutoShape 292" descr="mail?cmd=cookie">
          <a:extLst>
            <a:ext uri="{FF2B5EF4-FFF2-40B4-BE49-F238E27FC236}">
              <a16:creationId xmlns:a16="http://schemas.microsoft.com/office/drawing/2014/main" id="{142C37C9-FEB5-4FEE-BAE1-61A7976EDF3A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55</xdr:row>
      <xdr:rowOff>0</xdr:rowOff>
    </xdr:from>
    <xdr:ext cx="9525" cy="971550"/>
    <xdr:sp macro="" textlink="">
      <xdr:nvSpPr>
        <xdr:cNvPr id="142" name="AutoShape 292" descr="mail?cmd=cookie">
          <a:extLst>
            <a:ext uri="{FF2B5EF4-FFF2-40B4-BE49-F238E27FC236}">
              <a16:creationId xmlns:a16="http://schemas.microsoft.com/office/drawing/2014/main" id="{4B401ACA-90A2-4F11-9D5C-3EFE5C29782D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11906</xdr:colOff>
      <xdr:row>55</xdr:row>
      <xdr:rowOff>59531</xdr:rowOff>
    </xdr:from>
    <xdr:ext cx="9525" cy="971550"/>
    <xdr:sp macro="" textlink="">
      <xdr:nvSpPr>
        <xdr:cNvPr id="143" name="AutoShape 292" descr="mail?cmd=cookie">
          <a:extLst>
            <a:ext uri="{FF2B5EF4-FFF2-40B4-BE49-F238E27FC236}">
              <a16:creationId xmlns:a16="http://schemas.microsoft.com/office/drawing/2014/main" id="{760FCBF2-B0FD-4653-838E-6CA000B8D49A}"/>
            </a:ext>
          </a:extLst>
        </xdr:cNvPr>
        <xdr:cNvSpPr>
          <a:spLocks noChangeAspect="1" noChangeArrowheads="1"/>
        </xdr:cNvSpPr>
      </xdr:nvSpPr>
      <xdr:spPr bwMode="auto">
        <a:xfrm>
          <a:off x="1059656" y="22919531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55</xdr:row>
      <xdr:rowOff>0</xdr:rowOff>
    </xdr:from>
    <xdr:ext cx="9525" cy="971550"/>
    <xdr:sp macro="" textlink="">
      <xdr:nvSpPr>
        <xdr:cNvPr id="144" name="AutoShape 292" descr="mail?cmd=cookie">
          <a:extLst>
            <a:ext uri="{FF2B5EF4-FFF2-40B4-BE49-F238E27FC236}">
              <a16:creationId xmlns:a16="http://schemas.microsoft.com/office/drawing/2014/main" id="{E63C26EF-B158-4E5A-8845-152C703487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2860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55</xdr:row>
      <xdr:rowOff>0</xdr:rowOff>
    </xdr:from>
    <xdr:ext cx="9525" cy="971550"/>
    <xdr:sp macro="" textlink="">
      <xdr:nvSpPr>
        <xdr:cNvPr id="145" name="AutoShape 292" descr="mail?cmd=cookie">
          <a:extLst>
            <a:ext uri="{FF2B5EF4-FFF2-40B4-BE49-F238E27FC236}">
              <a16:creationId xmlns:a16="http://schemas.microsoft.com/office/drawing/2014/main" id="{4043223C-6992-42A4-8C11-A4F95F6AD76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2860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55</xdr:row>
      <xdr:rowOff>0</xdr:rowOff>
    </xdr:from>
    <xdr:ext cx="9525" cy="971550"/>
    <xdr:sp macro="" textlink="">
      <xdr:nvSpPr>
        <xdr:cNvPr id="146" name="AutoShape 292" descr="mail?cmd=cookie">
          <a:extLst>
            <a:ext uri="{FF2B5EF4-FFF2-40B4-BE49-F238E27FC236}">
              <a16:creationId xmlns:a16="http://schemas.microsoft.com/office/drawing/2014/main" id="{83A610BA-93CC-4B46-8BFF-4986645549C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2860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55</xdr:row>
      <xdr:rowOff>0</xdr:rowOff>
    </xdr:from>
    <xdr:ext cx="9525" cy="971550"/>
    <xdr:sp macro="" textlink="">
      <xdr:nvSpPr>
        <xdr:cNvPr id="147" name="AutoShape 292" descr="mail?cmd=cookie">
          <a:extLst>
            <a:ext uri="{FF2B5EF4-FFF2-40B4-BE49-F238E27FC236}">
              <a16:creationId xmlns:a16="http://schemas.microsoft.com/office/drawing/2014/main" id="{5AC7BF41-3392-4335-83C9-A23ACB25592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2860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55</xdr:row>
      <xdr:rowOff>0</xdr:rowOff>
    </xdr:from>
    <xdr:ext cx="9525" cy="971550"/>
    <xdr:sp macro="" textlink="">
      <xdr:nvSpPr>
        <xdr:cNvPr id="148" name="AutoShape 292" descr="mail?cmd=cookie">
          <a:extLst>
            <a:ext uri="{FF2B5EF4-FFF2-40B4-BE49-F238E27FC236}">
              <a16:creationId xmlns:a16="http://schemas.microsoft.com/office/drawing/2014/main" id="{A59615BA-269F-4AA7-8E06-F1CC71F080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2860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55</xdr:row>
      <xdr:rowOff>0</xdr:rowOff>
    </xdr:from>
    <xdr:ext cx="9525" cy="971550"/>
    <xdr:sp macro="" textlink="">
      <xdr:nvSpPr>
        <xdr:cNvPr id="149" name="AutoShape 292" descr="mail?cmd=cookie">
          <a:extLst>
            <a:ext uri="{FF2B5EF4-FFF2-40B4-BE49-F238E27FC236}">
              <a16:creationId xmlns:a16="http://schemas.microsoft.com/office/drawing/2014/main" id="{7CB5539E-AD61-439F-9C04-4EAE1D69311C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2860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55</xdr:row>
      <xdr:rowOff>0</xdr:rowOff>
    </xdr:from>
    <xdr:ext cx="9525" cy="971550"/>
    <xdr:sp macro="" textlink="">
      <xdr:nvSpPr>
        <xdr:cNvPr id="150" name="AutoShape 292" descr="mail?cmd=cookie">
          <a:extLst>
            <a:ext uri="{FF2B5EF4-FFF2-40B4-BE49-F238E27FC236}">
              <a16:creationId xmlns:a16="http://schemas.microsoft.com/office/drawing/2014/main" id="{2EA2FE6E-3A00-4C1E-81F1-CC3A29DD03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2860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55</xdr:row>
      <xdr:rowOff>0</xdr:rowOff>
    </xdr:from>
    <xdr:ext cx="9525" cy="971550"/>
    <xdr:sp macro="" textlink="">
      <xdr:nvSpPr>
        <xdr:cNvPr id="151" name="AutoShape 292" descr="mail?cmd=cookie">
          <a:extLst>
            <a:ext uri="{FF2B5EF4-FFF2-40B4-BE49-F238E27FC236}">
              <a16:creationId xmlns:a16="http://schemas.microsoft.com/office/drawing/2014/main" id="{B8041151-B234-4C69-9A0C-B57BD203405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2860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55</xdr:row>
      <xdr:rowOff>0</xdr:rowOff>
    </xdr:from>
    <xdr:ext cx="9525" cy="971550"/>
    <xdr:sp macro="" textlink="">
      <xdr:nvSpPr>
        <xdr:cNvPr id="152" name="AutoShape 292" descr="mail?cmd=cookie">
          <a:extLst>
            <a:ext uri="{FF2B5EF4-FFF2-40B4-BE49-F238E27FC236}">
              <a16:creationId xmlns:a16="http://schemas.microsoft.com/office/drawing/2014/main" id="{64C29F1A-43FE-491B-BED4-5004A019029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2860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55</xdr:row>
      <xdr:rowOff>0</xdr:rowOff>
    </xdr:from>
    <xdr:ext cx="9525" cy="971550"/>
    <xdr:sp macro="" textlink="">
      <xdr:nvSpPr>
        <xdr:cNvPr id="153" name="AutoShape 292" descr="mail?cmd=cookie">
          <a:extLst>
            <a:ext uri="{FF2B5EF4-FFF2-40B4-BE49-F238E27FC236}">
              <a16:creationId xmlns:a16="http://schemas.microsoft.com/office/drawing/2014/main" id="{006A863E-EA2D-43E7-85F5-77BFF764448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2860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55</xdr:row>
      <xdr:rowOff>0</xdr:rowOff>
    </xdr:from>
    <xdr:ext cx="9525" cy="971550"/>
    <xdr:sp macro="" textlink="">
      <xdr:nvSpPr>
        <xdr:cNvPr id="154" name="AutoShape 292" descr="mail?cmd=cookie">
          <a:extLst>
            <a:ext uri="{FF2B5EF4-FFF2-40B4-BE49-F238E27FC236}">
              <a16:creationId xmlns:a16="http://schemas.microsoft.com/office/drawing/2014/main" id="{7315BDCA-E366-41F3-8C7D-99958B95356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2860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55</xdr:row>
      <xdr:rowOff>0</xdr:rowOff>
    </xdr:from>
    <xdr:ext cx="9525" cy="971550"/>
    <xdr:sp macro="" textlink="">
      <xdr:nvSpPr>
        <xdr:cNvPr id="155" name="AutoShape 292" descr="mail?cmd=cookie">
          <a:extLst>
            <a:ext uri="{FF2B5EF4-FFF2-40B4-BE49-F238E27FC236}">
              <a16:creationId xmlns:a16="http://schemas.microsoft.com/office/drawing/2014/main" id="{7362811C-3559-4B80-9C2F-CBF095FDE10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28600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156" name="AutoShape 292" descr="mail?cmd=cookie">
          <a:extLst>
            <a:ext uri="{FF2B5EF4-FFF2-40B4-BE49-F238E27FC236}">
              <a16:creationId xmlns:a16="http://schemas.microsoft.com/office/drawing/2014/main" id="{28E8B6B7-FCFD-4086-9E2E-098A6B910A14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157" name="AutoShape 292" descr="mail?cmd=cookie">
          <a:extLst>
            <a:ext uri="{FF2B5EF4-FFF2-40B4-BE49-F238E27FC236}">
              <a16:creationId xmlns:a16="http://schemas.microsoft.com/office/drawing/2014/main" id="{B4DC0C7B-606A-4173-8DC6-BFC94B69B055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158" name="AutoShape 292" descr="mail?cmd=cookie">
          <a:extLst>
            <a:ext uri="{FF2B5EF4-FFF2-40B4-BE49-F238E27FC236}">
              <a16:creationId xmlns:a16="http://schemas.microsoft.com/office/drawing/2014/main" id="{8BAFE7C8-73F8-4596-A409-E8B76094484D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159" name="AutoShape 292" descr="mail?cmd=cookie">
          <a:extLst>
            <a:ext uri="{FF2B5EF4-FFF2-40B4-BE49-F238E27FC236}">
              <a16:creationId xmlns:a16="http://schemas.microsoft.com/office/drawing/2014/main" id="{B9CEA3EB-6AAE-424C-83E2-5FDEFC184C61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160" name="AutoShape 292" descr="mail?cmd=cookie">
          <a:extLst>
            <a:ext uri="{FF2B5EF4-FFF2-40B4-BE49-F238E27FC236}">
              <a16:creationId xmlns:a16="http://schemas.microsoft.com/office/drawing/2014/main" id="{931775A9-F685-4F28-8391-59330062EEF0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161" name="AutoShape 292" descr="mail?cmd=cookie">
          <a:extLst>
            <a:ext uri="{FF2B5EF4-FFF2-40B4-BE49-F238E27FC236}">
              <a16:creationId xmlns:a16="http://schemas.microsoft.com/office/drawing/2014/main" id="{23857D5B-9245-42C8-A4B5-CA1865A438FD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162" name="AutoShape 292" descr="mail?cmd=cookie">
          <a:extLst>
            <a:ext uri="{FF2B5EF4-FFF2-40B4-BE49-F238E27FC236}">
              <a16:creationId xmlns:a16="http://schemas.microsoft.com/office/drawing/2014/main" id="{08227F91-26EC-4334-BC8A-3E2988ADF7AD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163" name="AutoShape 292" descr="mail?cmd=cookie">
          <a:extLst>
            <a:ext uri="{FF2B5EF4-FFF2-40B4-BE49-F238E27FC236}">
              <a16:creationId xmlns:a16="http://schemas.microsoft.com/office/drawing/2014/main" id="{305E116B-6D25-4F8E-98B3-31656741E9FD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164" name="AutoShape 292" descr="mail?cmd=cookie">
          <a:extLst>
            <a:ext uri="{FF2B5EF4-FFF2-40B4-BE49-F238E27FC236}">
              <a16:creationId xmlns:a16="http://schemas.microsoft.com/office/drawing/2014/main" id="{DA99D909-AB0D-4CA4-A6F8-A3DC3F17C868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165" name="AutoShape 292" descr="mail?cmd=cookie">
          <a:extLst>
            <a:ext uri="{FF2B5EF4-FFF2-40B4-BE49-F238E27FC236}">
              <a16:creationId xmlns:a16="http://schemas.microsoft.com/office/drawing/2014/main" id="{D8EDBF0D-BDE7-4384-824E-15CC92FD0A21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166" name="AutoShape 292" descr="mail?cmd=cookie">
          <a:extLst>
            <a:ext uri="{FF2B5EF4-FFF2-40B4-BE49-F238E27FC236}">
              <a16:creationId xmlns:a16="http://schemas.microsoft.com/office/drawing/2014/main" id="{7FC67851-B7FD-4AC1-9BED-57CF29C307E3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167" name="AutoShape 292" descr="mail?cmd=cookie">
          <a:extLst>
            <a:ext uri="{FF2B5EF4-FFF2-40B4-BE49-F238E27FC236}">
              <a16:creationId xmlns:a16="http://schemas.microsoft.com/office/drawing/2014/main" id="{3B7FFF09-2E24-4093-8FC5-2B418EF5C393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168" name="AutoShape 292" descr="mail?cmd=cookie">
          <a:extLst>
            <a:ext uri="{FF2B5EF4-FFF2-40B4-BE49-F238E27FC236}">
              <a16:creationId xmlns:a16="http://schemas.microsoft.com/office/drawing/2014/main" id="{596D4F7B-69F2-4B44-8453-8653BE5C1DC4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169" name="AutoShape 292" descr="mail?cmd=cookie">
          <a:extLst>
            <a:ext uri="{FF2B5EF4-FFF2-40B4-BE49-F238E27FC236}">
              <a16:creationId xmlns:a16="http://schemas.microsoft.com/office/drawing/2014/main" id="{E0572C16-BC42-43B2-B449-23385D2534A3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170" name="AutoShape 292" descr="mail?cmd=cookie">
          <a:extLst>
            <a:ext uri="{FF2B5EF4-FFF2-40B4-BE49-F238E27FC236}">
              <a16:creationId xmlns:a16="http://schemas.microsoft.com/office/drawing/2014/main" id="{8AD1521B-8EC4-4697-9132-06C043DE02BF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171" name="AutoShape 292" descr="mail?cmd=cookie">
          <a:extLst>
            <a:ext uri="{FF2B5EF4-FFF2-40B4-BE49-F238E27FC236}">
              <a16:creationId xmlns:a16="http://schemas.microsoft.com/office/drawing/2014/main" id="{7F994FCE-E932-4678-BE2D-7A621247156E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172" name="AutoShape 292" descr="mail?cmd=cookie">
          <a:extLst>
            <a:ext uri="{FF2B5EF4-FFF2-40B4-BE49-F238E27FC236}">
              <a16:creationId xmlns:a16="http://schemas.microsoft.com/office/drawing/2014/main" id="{B9BA1756-916C-4E98-A492-E37BFA3C1366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173" name="AutoShape 292" descr="mail?cmd=cookie">
          <a:extLst>
            <a:ext uri="{FF2B5EF4-FFF2-40B4-BE49-F238E27FC236}">
              <a16:creationId xmlns:a16="http://schemas.microsoft.com/office/drawing/2014/main" id="{265F0A86-EB0A-4E06-87A6-07D42F8A9FD9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174" name="AutoShape 292" descr="mail?cmd=cookie">
          <a:extLst>
            <a:ext uri="{FF2B5EF4-FFF2-40B4-BE49-F238E27FC236}">
              <a16:creationId xmlns:a16="http://schemas.microsoft.com/office/drawing/2014/main" id="{74F98DDA-6A40-42AB-AB85-4568EF805E2D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175" name="AutoShape 292" descr="mail?cmd=cookie">
          <a:extLst>
            <a:ext uri="{FF2B5EF4-FFF2-40B4-BE49-F238E27FC236}">
              <a16:creationId xmlns:a16="http://schemas.microsoft.com/office/drawing/2014/main" id="{5E17977D-9934-40E1-8A9D-F213232D075F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176" name="AutoShape 292" descr="mail?cmd=cookie">
          <a:extLst>
            <a:ext uri="{FF2B5EF4-FFF2-40B4-BE49-F238E27FC236}">
              <a16:creationId xmlns:a16="http://schemas.microsoft.com/office/drawing/2014/main" id="{74A8DA64-3436-4512-A711-1562FFCB41BF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177" name="AutoShape 292" descr="mail?cmd=cookie">
          <a:extLst>
            <a:ext uri="{FF2B5EF4-FFF2-40B4-BE49-F238E27FC236}">
              <a16:creationId xmlns:a16="http://schemas.microsoft.com/office/drawing/2014/main" id="{CA74E0F4-1328-46DF-8738-9202493582A0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178" name="AutoShape 292" descr="mail?cmd=cookie">
          <a:extLst>
            <a:ext uri="{FF2B5EF4-FFF2-40B4-BE49-F238E27FC236}">
              <a16:creationId xmlns:a16="http://schemas.microsoft.com/office/drawing/2014/main" id="{FDC47BB9-02BB-4D72-B3E1-FAA23393CC2E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179" name="AutoShape 292" descr="mail?cmd=cookie">
          <a:extLst>
            <a:ext uri="{FF2B5EF4-FFF2-40B4-BE49-F238E27FC236}">
              <a16:creationId xmlns:a16="http://schemas.microsoft.com/office/drawing/2014/main" id="{E21E40E2-63B2-4807-B960-095900157F1D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180" name="AutoShape 292" descr="mail?cmd=cookie">
          <a:extLst>
            <a:ext uri="{FF2B5EF4-FFF2-40B4-BE49-F238E27FC236}">
              <a16:creationId xmlns:a16="http://schemas.microsoft.com/office/drawing/2014/main" id="{2A96BB36-C1F7-49A7-B95A-404CE8928021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181" name="AutoShape 292" descr="mail?cmd=cookie">
          <a:extLst>
            <a:ext uri="{FF2B5EF4-FFF2-40B4-BE49-F238E27FC236}">
              <a16:creationId xmlns:a16="http://schemas.microsoft.com/office/drawing/2014/main" id="{3564B6B4-76FE-46EC-B18E-EFA5F7294EA1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182" name="AutoShape 292" descr="mail?cmd=cookie">
          <a:extLst>
            <a:ext uri="{FF2B5EF4-FFF2-40B4-BE49-F238E27FC236}">
              <a16:creationId xmlns:a16="http://schemas.microsoft.com/office/drawing/2014/main" id="{45D80FE0-F286-49A4-A04E-44F51761BC96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183" name="AutoShape 292" descr="mail?cmd=cookie">
          <a:extLst>
            <a:ext uri="{FF2B5EF4-FFF2-40B4-BE49-F238E27FC236}">
              <a16:creationId xmlns:a16="http://schemas.microsoft.com/office/drawing/2014/main" id="{6F06CBD5-240C-45C5-A8C7-B2EE05399409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184" name="AutoShape 292" descr="mail?cmd=cookie">
          <a:extLst>
            <a:ext uri="{FF2B5EF4-FFF2-40B4-BE49-F238E27FC236}">
              <a16:creationId xmlns:a16="http://schemas.microsoft.com/office/drawing/2014/main" id="{C565C5E9-3920-4A64-8DE2-66C06F9F31AC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185" name="AutoShape 292" descr="mail?cmd=cookie">
          <a:extLst>
            <a:ext uri="{FF2B5EF4-FFF2-40B4-BE49-F238E27FC236}">
              <a16:creationId xmlns:a16="http://schemas.microsoft.com/office/drawing/2014/main" id="{66FD2B84-AC2B-4B32-A416-85297198D9ED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186" name="AutoShape 292" descr="mail?cmd=cookie">
          <a:extLst>
            <a:ext uri="{FF2B5EF4-FFF2-40B4-BE49-F238E27FC236}">
              <a16:creationId xmlns:a16="http://schemas.microsoft.com/office/drawing/2014/main" id="{BB74F441-3FD2-43FB-9D00-2AB402C83394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187" name="AutoShape 292" descr="mail?cmd=cookie">
          <a:extLst>
            <a:ext uri="{FF2B5EF4-FFF2-40B4-BE49-F238E27FC236}">
              <a16:creationId xmlns:a16="http://schemas.microsoft.com/office/drawing/2014/main" id="{FB0EF570-080D-443C-AF9D-945A083D395C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188" name="AutoShape 292" descr="mail?cmd=cookie">
          <a:extLst>
            <a:ext uri="{FF2B5EF4-FFF2-40B4-BE49-F238E27FC236}">
              <a16:creationId xmlns:a16="http://schemas.microsoft.com/office/drawing/2014/main" id="{8C1D0D1B-1F79-403E-925D-E00FBFFBFA15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189" name="AutoShape 292" descr="mail?cmd=cookie">
          <a:extLst>
            <a:ext uri="{FF2B5EF4-FFF2-40B4-BE49-F238E27FC236}">
              <a16:creationId xmlns:a16="http://schemas.microsoft.com/office/drawing/2014/main" id="{B54A21DB-0476-4D62-BE75-F85710F9B5E4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190" name="AutoShape 292" descr="mail?cmd=cookie">
          <a:extLst>
            <a:ext uri="{FF2B5EF4-FFF2-40B4-BE49-F238E27FC236}">
              <a16:creationId xmlns:a16="http://schemas.microsoft.com/office/drawing/2014/main" id="{637BADA3-A9D8-4B95-94D4-E5DE5C41A910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191" name="AutoShape 292" descr="mail?cmd=cookie">
          <a:extLst>
            <a:ext uri="{FF2B5EF4-FFF2-40B4-BE49-F238E27FC236}">
              <a16:creationId xmlns:a16="http://schemas.microsoft.com/office/drawing/2014/main" id="{A82654AF-B157-4BE7-9563-ADB280992B0B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192" name="AutoShape 292" descr="mail?cmd=cookie">
          <a:extLst>
            <a:ext uri="{FF2B5EF4-FFF2-40B4-BE49-F238E27FC236}">
              <a16:creationId xmlns:a16="http://schemas.microsoft.com/office/drawing/2014/main" id="{3F4FE805-B55A-4B5D-9A65-652240601501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193" name="AutoShape 292" descr="mail?cmd=cookie">
          <a:extLst>
            <a:ext uri="{FF2B5EF4-FFF2-40B4-BE49-F238E27FC236}">
              <a16:creationId xmlns:a16="http://schemas.microsoft.com/office/drawing/2014/main" id="{F026A181-84EC-4A80-B16B-5DF1E40CB0F3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194" name="AutoShape 292" descr="mail?cmd=cookie">
          <a:extLst>
            <a:ext uri="{FF2B5EF4-FFF2-40B4-BE49-F238E27FC236}">
              <a16:creationId xmlns:a16="http://schemas.microsoft.com/office/drawing/2014/main" id="{6FD4D44B-DE7F-4626-8B83-9817742F94F0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195" name="AutoShape 292" descr="mail?cmd=cookie">
          <a:extLst>
            <a:ext uri="{FF2B5EF4-FFF2-40B4-BE49-F238E27FC236}">
              <a16:creationId xmlns:a16="http://schemas.microsoft.com/office/drawing/2014/main" id="{E73B3D93-EC1A-45DE-B9E8-5D4E5D628B52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196" name="AutoShape 292" descr="mail?cmd=cookie">
          <a:extLst>
            <a:ext uri="{FF2B5EF4-FFF2-40B4-BE49-F238E27FC236}">
              <a16:creationId xmlns:a16="http://schemas.microsoft.com/office/drawing/2014/main" id="{F0A3E307-1DF3-40D4-B1CF-A4A0F27A74D3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197" name="AutoShape 292" descr="mail?cmd=cookie">
          <a:extLst>
            <a:ext uri="{FF2B5EF4-FFF2-40B4-BE49-F238E27FC236}">
              <a16:creationId xmlns:a16="http://schemas.microsoft.com/office/drawing/2014/main" id="{7002A725-E618-44A7-82D3-589AC52931E2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198" name="AutoShape 292" descr="mail?cmd=cookie">
          <a:extLst>
            <a:ext uri="{FF2B5EF4-FFF2-40B4-BE49-F238E27FC236}">
              <a16:creationId xmlns:a16="http://schemas.microsoft.com/office/drawing/2014/main" id="{03F8A6B7-1235-457D-9145-0C4600590D66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199" name="AutoShape 292" descr="mail?cmd=cookie">
          <a:extLst>
            <a:ext uri="{FF2B5EF4-FFF2-40B4-BE49-F238E27FC236}">
              <a16:creationId xmlns:a16="http://schemas.microsoft.com/office/drawing/2014/main" id="{FFBA6591-4850-4D04-8A07-B5188BB7C360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00" name="AutoShape 292" descr="mail?cmd=cookie">
          <a:extLst>
            <a:ext uri="{FF2B5EF4-FFF2-40B4-BE49-F238E27FC236}">
              <a16:creationId xmlns:a16="http://schemas.microsoft.com/office/drawing/2014/main" id="{8FBB94CD-1716-4A5B-B0A0-DE17791688D9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01" name="AutoShape 292" descr="mail?cmd=cookie">
          <a:extLst>
            <a:ext uri="{FF2B5EF4-FFF2-40B4-BE49-F238E27FC236}">
              <a16:creationId xmlns:a16="http://schemas.microsoft.com/office/drawing/2014/main" id="{CA880C01-4329-438D-926E-C6313D4A6828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02" name="AutoShape 292" descr="mail?cmd=cookie">
          <a:extLst>
            <a:ext uri="{FF2B5EF4-FFF2-40B4-BE49-F238E27FC236}">
              <a16:creationId xmlns:a16="http://schemas.microsoft.com/office/drawing/2014/main" id="{68229F5B-29D9-475A-AE21-8912E2D50689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03" name="AutoShape 292" descr="mail?cmd=cookie">
          <a:extLst>
            <a:ext uri="{FF2B5EF4-FFF2-40B4-BE49-F238E27FC236}">
              <a16:creationId xmlns:a16="http://schemas.microsoft.com/office/drawing/2014/main" id="{78B330A5-1B29-4CC7-9215-3675BC7DE4B6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04" name="AutoShape 292" descr="mail?cmd=cookie">
          <a:extLst>
            <a:ext uri="{FF2B5EF4-FFF2-40B4-BE49-F238E27FC236}">
              <a16:creationId xmlns:a16="http://schemas.microsoft.com/office/drawing/2014/main" id="{4B83E639-E086-42A3-8023-57FD9F4243E5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05" name="AutoShape 292" descr="mail?cmd=cookie">
          <a:extLst>
            <a:ext uri="{FF2B5EF4-FFF2-40B4-BE49-F238E27FC236}">
              <a16:creationId xmlns:a16="http://schemas.microsoft.com/office/drawing/2014/main" id="{89E1E514-0E9C-4B98-90C8-2234DC05DBA9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06" name="AutoShape 292" descr="mail?cmd=cookie">
          <a:extLst>
            <a:ext uri="{FF2B5EF4-FFF2-40B4-BE49-F238E27FC236}">
              <a16:creationId xmlns:a16="http://schemas.microsoft.com/office/drawing/2014/main" id="{36379011-84DA-4234-B4CA-5E76975537FB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07" name="AutoShape 292" descr="mail?cmd=cookie">
          <a:extLst>
            <a:ext uri="{FF2B5EF4-FFF2-40B4-BE49-F238E27FC236}">
              <a16:creationId xmlns:a16="http://schemas.microsoft.com/office/drawing/2014/main" id="{F8B5F0CF-5929-4730-AA1E-21660F7360D6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08" name="AutoShape 292" descr="mail?cmd=cookie">
          <a:extLst>
            <a:ext uri="{FF2B5EF4-FFF2-40B4-BE49-F238E27FC236}">
              <a16:creationId xmlns:a16="http://schemas.microsoft.com/office/drawing/2014/main" id="{F1B8EFE6-77ED-4E08-9C1F-FEC19E41BDBC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09" name="AutoShape 292" descr="mail?cmd=cookie">
          <a:extLst>
            <a:ext uri="{FF2B5EF4-FFF2-40B4-BE49-F238E27FC236}">
              <a16:creationId xmlns:a16="http://schemas.microsoft.com/office/drawing/2014/main" id="{6BA9D3FD-060F-43BB-B4FB-235B04C74192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10" name="AutoShape 292" descr="mail?cmd=cookie">
          <a:extLst>
            <a:ext uri="{FF2B5EF4-FFF2-40B4-BE49-F238E27FC236}">
              <a16:creationId xmlns:a16="http://schemas.microsoft.com/office/drawing/2014/main" id="{921794A9-3669-46ED-8E7F-0D64AD75A14E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11" name="AutoShape 292" descr="mail?cmd=cookie">
          <a:extLst>
            <a:ext uri="{FF2B5EF4-FFF2-40B4-BE49-F238E27FC236}">
              <a16:creationId xmlns:a16="http://schemas.microsoft.com/office/drawing/2014/main" id="{48058C72-5A27-48C3-BEAA-B0AA9FBF0C4A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12" name="AutoShape 292" descr="mail?cmd=cookie">
          <a:extLst>
            <a:ext uri="{FF2B5EF4-FFF2-40B4-BE49-F238E27FC236}">
              <a16:creationId xmlns:a16="http://schemas.microsoft.com/office/drawing/2014/main" id="{44559FB9-C95E-4529-B6C1-3A09C104A2F5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13" name="AutoShape 292" descr="mail?cmd=cookie">
          <a:extLst>
            <a:ext uri="{FF2B5EF4-FFF2-40B4-BE49-F238E27FC236}">
              <a16:creationId xmlns:a16="http://schemas.microsoft.com/office/drawing/2014/main" id="{77C2EF89-1915-4ED0-9AA2-8D0A81AC9247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14" name="AutoShape 292" descr="mail?cmd=cookie">
          <a:extLst>
            <a:ext uri="{FF2B5EF4-FFF2-40B4-BE49-F238E27FC236}">
              <a16:creationId xmlns:a16="http://schemas.microsoft.com/office/drawing/2014/main" id="{5C3A7B87-1118-49CF-B059-64578B27C6D6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15" name="AutoShape 292" descr="mail?cmd=cookie">
          <a:extLst>
            <a:ext uri="{FF2B5EF4-FFF2-40B4-BE49-F238E27FC236}">
              <a16:creationId xmlns:a16="http://schemas.microsoft.com/office/drawing/2014/main" id="{90ED583D-7C46-4608-AB5A-CB67C8B0B4A1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16" name="AutoShape 292" descr="mail?cmd=cookie">
          <a:extLst>
            <a:ext uri="{FF2B5EF4-FFF2-40B4-BE49-F238E27FC236}">
              <a16:creationId xmlns:a16="http://schemas.microsoft.com/office/drawing/2014/main" id="{0F9FE13A-6B3B-4F14-848B-73809D17F3B2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17" name="AutoShape 292" descr="mail?cmd=cookie">
          <a:extLst>
            <a:ext uri="{FF2B5EF4-FFF2-40B4-BE49-F238E27FC236}">
              <a16:creationId xmlns:a16="http://schemas.microsoft.com/office/drawing/2014/main" id="{9E41AE40-F08D-4D1C-8C29-F8ED70287620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18" name="AutoShape 292" descr="mail?cmd=cookie">
          <a:extLst>
            <a:ext uri="{FF2B5EF4-FFF2-40B4-BE49-F238E27FC236}">
              <a16:creationId xmlns:a16="http://schemas.microsoft.com/office/drawing/2014/main" id="{732C2347-778D-49D5-8F32-7791E3625F21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19" name="AutoShape 292" descr="mail?cmd=cookie">
          <a:extLst>
            <a:ext uri="{FF2B5EF4-FFF2-40B4-BE49-F238E27FC236}">
              <a16:creationId xmlns:a16="http://schemas.microsoft.com/office/drawing/2014/main" id="{28EEC853-3A57-46C3-82BF-BDA1DB2DFA82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20" name="AutoShape 292" descr="mail?cmd=cookie">
          <a:extLst>
            <a:ext uri="{FF2B5EF4-FFF2-40B4-BE49-F238E27FC236}">
              <a16:creationId xmlns:a16="http://schemas.microsoft.com/office/drawing/2014/main" id="{795B5C64-881A-46E6-84EA-4C360AC4E738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21" name="AutoShape 292" descr="mail?cmd=cookie">
          <a:extLst>
            <a:ext uri="{FF2B5EF4-FFF2-40B4-BE49-F238E27FC236}">
              <a16:creationId xmlns:a16="http://schemas.microsoft.com/office/drawing/2014/main" id="{9309861F-DCB1-4974-A479-265706F92530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22" name="AutoShape 292" descr="mail?cmd=cookie">
          <a:extLst>
            <a:ext uri="{FF2B5EF4-FFF2-40B4-BE49-F238E27FC236}">
              <a16:creationId xmlns:a16="http://schemas.microsoft.com/office/drawing/2014/main" id="{1203335D-8474-4A4A-A4D8-5407E1AFA748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23" name="AutoShape 292" descr="mail?cmd=cookie">
          <a:extLst>
            <a:ext uri="{FF2B5EF4-FFF2-40B4-BE49-F238E27FC236}">
              <a16:creationId xmlns:a16="http://schemas.microsoft.com/office/drawing/2014/main" id="{5FCC8FCD-B804-4A34-89C5-8B7B21DDD0E7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24" name="AutoShape 292" descr="mail?cmd=cookie">
          <a:extLst>
            <a:ext uri="{FF2B5EF4-FFF2-40B4-BE49-F238E27FC236}">
              <a16:creationId xmlns:a16="http://schemas.microsoft.com/office/drawing/2014/main" id="{54190D0C-8C4E-43DA-85AC-9AAA0C8FBAAE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25" name="AutoShape 292" descr="mail?cmd=cookie">
          <a:extLst>
            <a:ext uri="{FF2B5EF4-FFF2-40B4-BE49-F238E27FC236}">
              <a16:creationId xmlns:a16="http://schemas.microsoft.com/office/drawing/2014/main" id="{0053E530-D96C-4A03-BF39-4761A1A41619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26" name="AutoShape 292" descr="mail?cmd=cookie">
          <a:extLst>
            <a:ext uri="{FF2B5EF4-FFF2-40B4-BE49-F238E27FC236}">
              <a16:creationId xmlns:a16="http://schemas.microsoft.com/office/drawing/2014/main" id="{CB53E6FB-CF11-4F2A-B8BF-332E7097CAFF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27" name="AutoShape 292" descr="mail?cmd=cookie">
          <a:extLst>
            <a:ext uri="{FF2B5EF4-FFF2-40B4-BE49-F238E27FC236}">
              <a16:creationId xmlns:a16="http://schemas.microsoft.com/office/drawing/2014/main" id="{4BEDB6D3-BDD1-4E77-8A01-8FE78C5A44D7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28" name="AutoShape 292" descr="mail?cmd=cookie">
          <a:extLst>
            <a:ext uri="{FF2B5EF4-FFF2-40B4-BE49-F238E27FC236}">
              <a16:creationId xmlns:a16="http://schemas.microsoft.com/office/drawing/2014/main" id="{B65B7F6B-2113-4E46-90BD-30FB014A9F67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29" name="AutoShape 292" descr="mail?cmd=cookie">
          <a:extLst>
            <a:ext uri="{FF2B5EF4-FFF2-40B4-BE49-F238E27FC236}">
              <a16:creationId xmlns:a16="http://schemas.microsoft.com/office/drawing/2014/main" id="{39F2780B-2D96-46C8-871C-4E1189C2A380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30" name="AutoShape 292" descr="mail?cmd=cookie">
          <a:extLst>
            <a:ext uri="{FF2B5EF4-FFF2-40B4-BE49-F238E27FC236}">
              <a16:creationId xmlns:a16="http://schemas.microsoft.com/office/drawing/2014/main" id="{CD7108CB-EAA6-4D68-883B-0DEC74475237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31" name="AutoShape 292" descr="mail?cmd=cookie">
          <a:extLst>
            <a:ext uri="{FF2B5EF4-FFF2-40B4-BE49-F238E27FC236}">
              <a16:creationId xmlns:a16="http://schemas.microsoft.com/office/drawing/2014/main" id="{924E6F21-9E7C-4902-8BD3-A0CE9AB682FD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32" name="AutoShape 292" descr="mail?cmd=cookie">
          <a:extLst>
            <a:ext uri="{FF2B5EF4-FFF2-40B4-BE49-F238E27FC236}">
              <a16:creationId xmlns:a16="http://schemas.microsoft.com/office/drawing/2014/main" id="{2693E5CD-7576-45F0-954E-959184F9A9B3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33" name="AutoShape 292" descr="mail?cmd=cookie">
          <a:extLst>
            <a:ext uri="{FF2B5EF4-FFF2-40B4-BE49-F238E27FC236}">
              <a16:creationId xmlns:a16="http://schemas.microsoft.com/office/drawing/2014/main" id="{0BBC4470-8E42-4FDF-8B60-3B08276E8F71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34" name="AutoShape 292" descr="mail?cmd=cookie">
          <a:extLst>
            <a:ext uri="{FF2B5EF4-FFF2-40B4-BE49-F238E27FC236}">
              <a16:creationId xmlns:a16="http://schemas.microsoft.com/office/drawing/2014/main" id="{6C58C04B-39F4-4A4E-81AD-067710606101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35" name="AutoShape 292" descr="mail?cmd=cookie">
          <a:extLst>
            <a:ext uri="{FF2B5EF4-FFF2-40B4-BE49-F238E27FC236}">
              <a16:creationId xmlns:a16="http://schemas.microsoft.com/office/drawing/2014/main" id="{E8BA3332-E1F6-4B9C-8C2F-72C91424A54E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74</xdr:row>
      <xdr:rowOff>0</xdr:rowOff>
    </xdr:from>
    <xdr:ext cx="9525" cy="295275"/>
    <xdr:sp macro="" textlink="">
      <xdr:nvSpPr>
        <xdr:cNvPr id="236" name="AutoShape 292" descr="mail?cmd=cookie">
          <a:extLst>
            <a:ext uri="{FF2B5EF4-FFF2-40B4-BE49-F238E27FC236}">
              <a16:creationId xmlns:a16="http://schemas.microsoft.com/office/drawing/2014/main" id="{785BAE82-E89E-4484-B51B-71C8B9A3C47E}"/>
            </a:ext>
          </a:extLst>
        </xdr:cNvPr>
        <xdr:cNvSpPr>
          <a:spLocks noChangeAspect="1" noChangeArrowheads="1"/>
        </xdr:cNvSpPr>
      </xdr:nvSpPr>
      <xdr:spPr bwMode="auto">
        <a:xfrm>
          <a:off x="0" y="30756225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74</xdr:row>
      <xdr:rowOff>0</xdr:rowOff>
    </xdr:from>
    <xdr:ext cx="9525" cy="295275"/>
    <xdr:sp macro="" textlink="">
      <xdr:nvSpPr>
        <xdr:cNvPr id="237" name="AutoShape 292" descr="mail?cmd=cookie">
          <a:extLst>
            <a:ext uri="{FF2B5EF4-FFF2-40B4-BE49-F238E27FC236}">
              <a16:creationId xmlns:a16="http://schemas.microsoft.com/office/drawing/2014/main" id="{BA0BD9B0-73C3-4597-B45C-7B3DCD8A0902}"/>
            </a:ext>
          </a:extLst>
        </xdr:cNvPr>
        <xdr:cNvSpPr>
          <a:spLocks noChangeAspect="1" noChangeArrowheads="1"/>
        </xdr:cNvSpPr>
      </xdr:nvSpPr>
      <xdr:spPr bwMode="auto">
        <a:xfrm>
          <a:off x="0" y="30756225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74</xdr:row>
      <xdr:rowOff>0</xdr:rowOff>
    </xdr:from>
    <xdr:ext cx="9525" cy="104775"/>
    <xdr:sp macro="" textlink="">
      <xdr:nvSpPr>
        <xdr:cNvPr id="238" name="AutoShape 292" descr="mail?cmd=cookie">
          <a:extLst>
            <a:ext uri="{FF2B5EF4-FFF2-40B4-BE49-F238E27FC236}">
              <a16:creationId xmlns:a16="http://schemas.microsoft.com/office/drawing/2014/main" id="{D2338D33-43FB-43B0-BD30-AC6F73F993A4}"/>
            </a:ext>
          </a:extLst>
        </xdr:cNvPr>
        <xdr:cNvSpPr>
          <a:spLocks noChangeAspect="1" noChangeArrowheads="1"/>
        </xdr:cNvSpPr>
      </xdr:nvSpPr>
      <xdr:spPr bwMode="auto">
        <a:xfrm>
          <a:off x="0" y="30756225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74</xdr:row>
      <xdr:rowOff>0</xdr:rowOff>
    </xdr:from>
    <xdr:ext cx="9525" cy="104775"/>
    <xdr:sp macro="" textlink="">
      <xdr:nvSpPr>
        <xdr:cNvPr id="239" name="AutoShape 292" descr="mail?cmd=cookie">
          <a:extLst>
            <a:ext uri="{FF2B5EF4-FFF2-40B4-BE49-F238E27FC236}">
              <a16:creationId xmlns:a16="http://schemas.microsoft.com/office/drawing/2014/main" id="{C2022C18-7F71-48B3-AD11-B1E86CA25DC7}"/>
            </a:ext>
          </a:extLst>
        </xdr:cNvPr>
        <xdr:cNvSpPr>
          <a:spLocks noChangeAspect="1" noChangeArrowheads="1"/>
        </xdr:cNvSpPr>
      </xdr:nvSpPr>
      <xdr:spPr bwMode="auto">
        <a:xfrm>
          <a:off x="0" y="30756225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74</xdr:row>
      <xdr:rowOff>0</xdr:rowOff>
    </xdr:from>
    <xdr:ext cx="9525" cy="104775"/>
    <xdr:sp macro="" textlink="">
      <xdr:nvSpPr>
        <xdr:cNvPr id="240" name="AutoShape 292" descr="mail?cmd=cookie">
          <a:extLst>
            <a:ext uri="{FF2B5EF4-FFF2-40B4-BE49-F238E27FC236}">
              <a16:creationId xmlns:a16="http://schemas.microsoft.com/office/drawing/2014/main" id="{0CDDDAEB-F261-4980-9E39-7EA12BCBDD34}"/>
            </a:ext>
          </a:extLst>
        </xdr:cNvPr>
        <xdr:cNvSpPr>
          <a:spLocks noChangeAspect="1" noChangeArrowheads="1"/>
        </xdr:cNvSpPr>
      </xdr:nvSpPr>
      <xdr:spPr bwMode="auto">
        <a:xfrm>
          <a:off x="0" y="30756225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74</xdr:row>
      <xdr:rowOff>0</xdr:rowOff>
    </xdr:from>
    <xdr:ext cx="9525" cy="295275"/>
    <xdr:sp macro="" textlink="">
      <xdr:nvSpPr>
        <xdr:cNvPr id="241" name="AutoShape 292" descr="mail?cmd=cookie">
          <a:extLst>
            <a:ext uri="{FF2B5EF4-FFF2-40B4-BE49-F238E27FC236}">
              <a16:creationId xmlns:a16="http://schemas.microsoft.com/office/drawing/2014/main" id="{2D6D757C-6FE1-4F16-B915-85E0119C7614}"/>
            </a:ext>
          </a:extLst>
        </xdr:cNvPr>
        <xdr:cNvSpPr>
          <a:spLocks noChangeAspect="1" noChangeArrowheads="1"/>
        </xdr:cNvSpPr>
      </xdr:nvSpPr>
      <xdr:spPr bwMode="auto">
        <a:xfrm>
          <a:off x="0" y="30756225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74</xdr:row>
      <xdr:rowOff>0</xdr:rowOff>
    </xdr:from>
    <xdr:ext cx="9525" cy="295275"/>
    <xdr:sp macro="" textlink="">
      <xdr:nvSpPr>
        <xdr:cNvPr id="242" name="AutoShape 292" descr="mail?cmd=cookie">
          <a:extLst>
            <a:ext uri="{FF2B5EF4-FFF2-40B4-BE49-F238E27FC236}">
              <a16:creationId xmlns:a16="http://schemas.microsoft.com/office/drawing/2014/main" id="{76BEAEB9-534D-4630-A601-03D8EAC808FD}"/>
            </a:ext>
          </a:extLst>
        </xdr:cNvPr>
        <xdr:cNvSpPr>
          <a:spLocks noChangeAspect="1" noChangeArrowheads="1"/>
        </xdr:cNvSpPr>
      </xdr:nvSpPr>
      <xdr:spPr bwMode="auto">
        <a:xfrm>
          <a:off x="0" y="30756225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71</xdr:row>
      <xdr:rowOff>0</xdr:rowOff>
    </xdr:from>
    <xdr:ext cx="9525" cy="733425"/>
    <xdr:sp macro="" textlink="">
      <xdr:nvSpPr>
        <xdr:cNvPr id="243" name="AutoShape 292" descr="mail?cmd=cookie">
          <a:extLst>
            <a:ext uri="{FF2B5EF4-FFF2-40B4-BE49-F238E27FC236}">
              <a16:creationId xmlns:a16="http://schemas.microsoft.com/office/drawing/2014/main" id="{3BB01B68-BCD7-4646-8379-6C1CDD44FC1B}"/>
            </a:ext>
          </a:extLst>
        </xdr:cNvPr>
        <xdr:cNvSpPr>
          <a:spLocks noChangeAspect="1" noChangeArrowheads="1"/>
        </xdr:cNvSpPr>
      </xdr:nvSpPr>
      <xdr:spPr bwMode="auto">
        <a:xfrm>
          <a:off x="0" y="29384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71</xdr:row>
      <xdr:rowOff>0</xdr:rowOff>
    </xdr:from>
    <xdr:ext cx="9525" cy="733425"/>
    <xdr:sp macro="" textlink="">
      <xdr:nvSpPr>
        <xdr:cNvPr id="244" name="AutoShape 292" descr="mail?cmd=cookie">
          <a:extLst>
            <a:ext uri="{FF2B5EF4-FFF2-40B4-BE49-F238E27FC236}">
              <a16:creationId xmlns:a16="http://schemas.microsoft.com/office/drawing/2014/main" id="{B326EA3B-4AFC-4DB7-A9BC-813D78D58304}"/>
            </a:ext>
          </a:extLst>
        </xdr:cNvPr>
        <xdr:cNvSpPr>
          <a:spLocks noChangeAspect="1" noChangeArrowheads="1"/>
        </xdr:cNvSpPr>
      </xdr:nvSpPr>
      <xdr:spPr bwMode="auto">
        <a:xfrm>
          <a:off x="0" y="29384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71</xdr:row>
      <xdr:rowOff>0</xdr:rowOff>
    </xdr:from>
    <xdr:ext cx="9525" cy="733425"/>
    <xdr:sp macro="" textlink="">
      <xdr:nvSpPr>
        <xdr:cNvPr id="245" name="AutoShape 292" descr="mail?cmd=cookie">
          <a:extLst>
            <a:ext uri="{FF2B5EF4-FFF2-40B4-BE49-F238E27FC236}">
              <a16:creationId xmlns:a16="http://schemas.microsoft.com/office/drawing/2014/main" id="{CB552C5D-EBE4-47C9-B8E2-2DBA7095F624}"/>
            </a:ext>
          </a:extLst>
        </xdr:cNvPr>
        <xdr:cNvSpPr>
          <a:spLocks noChangeAspect="1" noChangeArrowheads="1"/>
        </xdr:cNvSpPr>
      </xdr:nvSpPr>
      <xdr:spPr bwMode="auto">
        <a:xfrm>
          <a:off x="0" y="29384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71</xdr:row>
      <xdr:rowOff>0</xdr:rowOff>
    </xdr:from>
    <xdr:ext cx="9525" cy="733425"/>
    <xdr:sp macro="" textlink="">
      <xdr:nvSpPr>
        <xdr:cNvPr id="246" name="AutoShape 292" descr="mail?cmd=cookie">
          <a:extLst>
            <a:ext uri="{FF2B5EF4-FFF2-40B4-BE49-F238E27FC236}">
              <a16:creationId xmlns:a16="http://schemas.microsoft.com/office/drawing/2014/main" id="{4A345876-6990-4C76-AC52-1C9A35356C5E}"/>
            </a:ext>
          </a:extLst>
        </xdr:cNvPr>
        <xdr:cNvSpPr>
          <a:spLocks noChangeAspect="1" noChangeArrowheads="1"/>
        </xdr:cNvSpPr>
      </xdr:nvSpPr>
      <xdr:spPr bwMode="auto">
        <a:xfrm>
          <a:off x="0" y="29384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71</xdr:row>
      <xdr:rowOff>0</xdr:rowOff>
    </xdr:from>
    <xdr:ext cx="9525" cy="971550"/>
    <xdr:sp macro="" textlink="">
      <xdr:nvSpPr>
        <xdr:cNvPr id="247" name="AutoShape 292" descr="mail?cmd=cookie">
          <a:extLst>
            <a:ext uri="{FF2B5EF4-FFF2-40B4-BE49-F238E27FC236}">
              <a16:creationId xmlns:a16="http://schemas.microsoft.com/office/drawing/2014/main" id="{91B104EE-B2B5-4671-A83A-0B13C1E653BB}"/>
            </a:ext>
          </a:extLst>
        </xdr:cNvPr>
        <xdr:cNvSpPr>
          <a:spLocks noChangeAspect="1" noChangeArrowheads="1"/>
        </xdr:cNvSpPr>
      </xdr:nvSpPr>
      <xdr:spPr bwMode="auto">
        <a:xfrm>
          <a:off x="0" y="29384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71</xdr:row>
      <xdr:rowOff>0</xdr:rowOff>
    </xdr:from>
    <xdr:ext cx="9525" cy="971550"/>
    <xdr:sp macro="" textlink="">
      <xdr:nvSpPr>
        <xdr:cNvPr id="248" name="AutoShape 292" descr="mail?cmd=cookie">
          <a:extLst>
            <a:ext uri="{FF2B5EF4-FFF2-40B4-BE49-F238E27FC236}">
              <a16:creationId xmlns:a16="http://schemas.microsoft.com/office/drawing/2014/main" id="{9AEA4DE2-43DA-4FC2-8472-3AC591DDEEED}"/>
            </a:ext>
          </a:extLst>
        </xdr:cNvPr>
        <xdr:cNvSpPr>
          <a:spLocks noChangeAspect="1" noChangeArrowheads="1"/>
        </xdr:cNvSpPr>
      </xdr:nvSpPr>
      <xdr:spPr bwMode="auto">
        <a:xfrm>
          <a:off x="0" y="29384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71</xdr:row>
      <xdr:rowOff>0</xdr:rowOff>
    </xdr:from>
    <xdr:ext cx="9525" cy="971550"/>
    <xdr:sp macro="" textlink="">
      <xdr:nvSpPr>
        <xdr:cNvPr id="249" name="AutoShape 292" descr="mail?cmd=cookie">
          <a:extLst>
            <a:ext uri="{FF2B5EF4-FFF2-40B4-BE49-F238E27FC236}">
              <a16:creationId xmlns:a16="http://schemas.microsoft.com/office/drawing/2014/main" id="{CF147AB4-44DF-435A-BB55-A15CB23ED877}"/>
            </a:ext>
          </a:extLst>
        </xdr:cNvPr>
        <xdr:cNvSpPr>
          <a:spLocks noChangeAspect="1" noChangeArrowheads="1"/>
        </xdr:cNvSpPr>
      </xdr:nvSpPr>
      <xdr:spPr bwMode="auto">
        <a:xfrm>
          <a:off x="0" y="29384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71</xdr:row>
      <xdr:rowOff>0</xdr:rowOff>
    </xdr:from>
    <xdr:ext cx="9525" cy="971550"/>
    <xdr:sp macro="" textlink="">
      <xdr:nvSpPr>
        <xdr:cNvPr id="250" name="AutoShape 292" descr="mail?cmd=cookie">
          <a:extLst>
            <a:ext uri="{FF2B5EF4-FFF2-40B4-BE49-F238E27FC236}">
              <a16:creationId xmlns:a16="http://schemas.microsoft.com/office/drawing/2014/main" id="{2C3B7076-7E5B-4C21-BF8E-08629F2F12E4}"/>
            </a:ext>
          </a:extLst>
        </xdr:cNvPr>
        <xdr:cNvSpPr>
          <a:spLocks noChangeAspect="1" noChangeArrowheads="1"/>
        </xdr:cNvSpPr>
      </xdr:nvSpPr>
      <xdr:spPr bwMode="auto">
        <a:xfrm>
          <a:off x="0" y="29384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71</xdr:row>
      <xdr:rowOff>0</xdr:rowOff>
    </xdr:from>
    <xdr:ext cx="9525" cy="733425"/>
    <xdr:sp macro="" textlink="">
      <xdr:nvSpPr>
        <xdr:cNvPr id="251" name="AutoShape 292" descr="mail?cmd=cookie">
          <a:extLst>
            <a:ext uri="{FF2B5EF4-FFF2-40B4-BE49-F238E27FC236}">
              <a16:creationId xmlns:a16="http://schemas.microsoft.com/office/drawing/2014/main" id="{5AACAC39-1540-4301-ABD1-007FA18E5FE5}"/>
            </a:ext>
          </a:extLst>
        </xdr:cNvPr>
        <xdr:cNvSpPr>
          <a:spLocks noChangeAspect="1" noChangeArrowheads="1"/>
        </xdr:cNvSpPr>
      </xdr:nvSpPr>
      <xdr:spPr bwMode="auto">
        <a:xfrm>
          <a:off x="0" y="29384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71</xdr:row>
      <xdr:rowOff>0</xdr:rowOff>
    </xdr:from>
    <xdr:ext cx="9525" cy="733425"/>
    <xdr:sp macro="" textlink="">
      <xdr:nvSpPr>
        <xdr:cNvPr id="252" name="AutoShape 292" descr="mail?cmd=cookie">
          <a:extLst>
            <a:ext uri="{FF2B5EF4-FFF2-40B4-BE49-F238E27FC236}">
              <a16:creationId xmlns:a16="http://schemas.microsoft.com/office/drawing/2014/main" id="{9B5A026D-3C25-4540-9F36-BB038A5A6463}"/>
            </a:ext>
          </a:extLst>
        </xdr:cNvPr>
        <xdr:cNvSpPr>
          <a:spLocks noChangeAspect="1" noChangeArrowheads="1"/>
        </xdr:cNvSpPr>
      </xdr:nvSpPr>
      <xdr:spPr bwMode="auto">
        <a:xfrm>
          <a:off x="0" y="29384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71</xdr:row>
      <xdr:rowOff>0</xdr:rowOff>
    </xdr:from>
    <xdr:ext cx="9525" cy="733425"/>
    <xdr:sp macro="" textlink="">
      <xdr:nvSpPr>
        <xdr:cNvPr id="253" name="AutoShape 292" descr="mail?cmd=cookie">
          <a:extLst>
            <a:ext uri="{FF2B5EF4-FFF2-40B4-BE49-F238E27FC236}">
              <a16:creationId xmlns:a16="http://schemas.microsoft.com/office/drawing/2014/main" id="{71B5C28B-C1E9-4A0A-9487-6617DCA53BA6}"/>
            </a:ext>
          </a:extLst>
        </xdr:cNvPr>
        <xdr:cNvSpPr>
          <a:spLocks noChangeAspect="1" noChangeArrowheads="1"/>
        </xdr:cNvSpPr>
      </xdr:nvSpPr>
      <xdr:spPr bwMode="auto">
        <a:xfrm>
          <a:off x="0" y="29384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71</xdr:row>
      <xdr:rowOff>0</xdr:rowOff>
    </xdr:from>
    <xdr:ext cx="9525" cy="733425"/>
    <xdr:sp macro="" textlink="">
      <xdr:nvSpPr>
        <xdr:cNvPr id="254" name="AutoShape 292" descr="mail?cmd=cookie">
          <a:extLst>
            <a:ext uri="{FF2B5EF4-FFF2-40B4-BE49-F238E27FC236}">
              <a16:creationId xmlns:a16="http://schemas.microsoft.com/office/drawing/2014/main" id="{CC21CA3B-A2B6-4893-8A4A-DC2A2DF3A7A5}"/>
            </a:ext>
          </a:extLst>
        </xdr:cNvPr>
        <xdr:cNvSpPr>
          <a:spLocks noChangeAspect="1" noChangeArrowheads="1"/>
        </xdr:cNvSpPr>
      </xdr:nvSpPr>
      <xdr:spPr bwMode="auto">
        <a:xfrm>
          <a:off x="0" y="29384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71</xdr:row>
      <xdr:rowOff>0</xdr:rowOff>
    </xdr:from>
    <xdr:ext cx="9525" cy="971550"/>
    <xdr:sp macro="" textlink="">
      <xdr:nvSpPr>
        <xdr:cNvPr id="255" name="AutoShape 292" descr="mail?cmd=cookie">
          <a:extLst>
            <a:ext uri="{FF2B5EF4-FFF2-40B4-BE49-F238E27FC236}">
              <a16:creationId xmlns:a16="http://schemas.microsoft.com/office/drawing/2014/main" id="{87210445-1902-496D-8434-11B6DBC5A664}"/>
            </a:ext>
          </a:extLst>
        </xdr:cNvPr>
        <xdr:cNvSpPr>
          <a:spLocks noChangeAspect="1" noChangeArrowheads="1"/>
        </xdr:cNvSpPr>
      </xdr:nvSpPr>
      <xdr:spPr bwMode="auto">
        <a:xfrm>
          <a:off x="0" y="29384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71</xdr:row>
      <xdr:rowOff>0</xdr:rowOff>
    </xdr:from>
    <xdr:ext cx="9525" cy="971550"/>
    <xdr:sp macro="" textlink="">
      <xdr:nvSpPr>
        <xdr:cNvPr id="256" name="AutoShape 292" descr="mail?cmd=cookie">
          <a:extLst>
            <a:ext uri="{FF2B5EF4-FFF2-40B4-BE49-F238E27FC236}">
              <a16:creationId xmlns:a16="http://schemas.microsoft.com/office/drawing/2014/main" id="{F3F56EEC-3CAE-46F1-AB05-B1C60DD5BA3C}"/>
            </a:ext>
          </a:extLst>
        </xdr:cNvPr>
        <xdr:cNvSpPr>
          <a:spLocks noChangeAspect="1" noChangeArrowheads="1"/>
        </xdr:cNvSpPr>
      </xdr:nvSpPr>
      <xdr:spPr bwMode="auto">
        <a:xfrm>
          <a:off x="0" y="29384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71</xdr:row>
      <xdr:rowOff>0</xdr:rowOff>
    </xdr:from>
    <xdr:ext cx="9525" cy="971550"/>
    <xdr:sp macro="" textlink="">
      <xdr:nvSpPr>
        <xdr:cNvPr id="257" name="AutoShape 292" descr="mail?cmd=cookie">
          <a:extLst>
            <a:ext uri="{FF2B5EF4-FFF2-40B4-BE49-F238E27FC236}">
              <a16:creationId xmlns:a16="http://schemas.microsoft.com/office/drawing/2014/main" id="{6923B293-8287-4AB5-941C-95E7C3EE8CA9}"/>
            </a:ext>
          </a:extLst>
        </xdr:cNvPr>
        <xdr:cNvSpPr>
          <a:spLocks noChangeAspect="1" noChangeArrowheads="1"/>
        </xdr:cNvSpPr>
      </xdr:nvSpPr>
      <xdr:spPr bwMode="auto">
        <a:xfrm>
          <a:off x="0" y="29384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71</xdr:row>
      <xdr:rowOff>0</xdr:rowOff>
    </xdr:from>
    <xdr:ext cx="9525" cy="971550"/>
    <xdr:sp macro="" textlink="">
      <xdr:nvSpPr>
        <xdr:cNvPr id="258" name="AutoShape 292" descr="mail?cmd=cookie">
          <a:extLst>
            <a:ext uri="{FF2B5EF4-FFF2-40B4-BE49-F238E27FC236}">
              <a16:creationId xmlns:a16="http://schemas.microsoft.com/office/drawing/2014/main" id="{D6D97425-2A4F-4B51-9BDC-246AF8E47203}"/>
            </a:ext>
          </a:extLst>
        </xdr:cNvPr>
        <xdr:cNvSpPr>
          <a:spLocks noChangeAspect="1" noChangeArrowheads="1"/>
        </xdr:cNvSpPr>
      </xdr:nvSpPr>
      <xdr:spPr bwMode="auto">
        <a:xfrm>
          <a:off x="0" y="29384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73</xdr:row>
      <xdr:rowOff>0</xdr:rowOff>
    </xdr:from>
    <xdr:ext cx="9525" cy="733425"/>
    <xdr:sp macro="" textlink="">
      <xdr:nvSpPr>
        <xdr:cNvPr id="259" name="AutoShape 292" descr="mail?cmd=cookie">
          <a:extLst>
            <a:ext uri="{FF2B5EF4-FFF2-40B4-BE49-F238E27FC236}">
              <a16:creationId xmlns:a16="http://schemas.microsoft.com/office/drawing/2014/main" id="{E3A7663C-D72F-4404-90C7-B6250E68B2DA}"/>
            </a:ext>
          </a:extLst>
        </xdr:cNvPr>
        <xdr:cNvSpPr>
          <a:spLocks noChangeAspect="1" noChangeArrowheads="1"/>
        </xdr:cNvSpPr>
      </xdr:nvSpPr>
      <xdr:spPr bwMode="auto">
        <a:xfrm>
          <a:off x="0" y="302799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73</xdr:row>
      <xdr:rowOff>0</xdr:rowOff>
    </xdr:from>
    <xdr:ext cx="9525" cy="733425"/>
    <xdr:sp macro="" textlink="">
      <xdr:nvSpPr>
        <xdr:cNvPr id="260" name="AutoShape 292" descr="mail?cmd=cookie">
          <a:extLst>
            <a:ext uri="{FF2B5EF4-FFF2-40B4-BE49-F238E27FC236}">
              <a16:creationId xmlns:a16="http://schemas.microsoft.com/office/drawing/2014/main" id="{CA917A7B-ED58-4BFD-82C8-9DB2F25ADBF5}"/>
            </a:ext>
          </a:extLst>
        </xdr:cNvPr>
        <xdr:cNvSpPr>
          <a:spLocks noChangeAspect="1" noChangeArrowheads="1"/>
        </xdr:cNvSpPr>
      </xdr:nvSpPr>
      <xdr:spPr bwMode="auto">
        <a:xfrm>
          <a:off x="0" y="302799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73</xdr:row>
      <xdr:rowOff>0</xdr:rowOff>
    </xdr:from>
    <xdr:ext cx="9525" cy="733425"/>
    <xdr:sp macro="" textlink="">
      <xdr:nvSpPr>
        <xdr:cNvPr id="261" name="AutoShape 292" descr="mail?cmd=cookie">
          <a:extLst>
            <a:ext uri="{FF2B5EF4-FFF2-40B4-BE49-F238E27FC236}">
              <a16:creationId xmlns:a16="http://schemas.microsoft.com/office/drawing/2014/main" id="{2A24486E-9F5E-4751-9B4C-1F45F8B394E8}"/>
            </a:ext>
          </a:extLst>
        </xdr:cNvPr>
        <xdr:cNvSpPr>
          <a:spLocks noChangeAspect="1" noChangeArrowheads="1"/>
        </xdr:cNvSpPr>
      </xdr:nvSpPr>
      <xdr:spPr bwMode="auto">
        <a:xfrm>
          <a:off x="0" y="302799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73</xdr:row>
      <xdr:rowOff>0</xdr:rowOff>
    </xdr:from>
    <xdr:ext cx="9525" cy="733425"/>
    <xdr:sp macro="" textlink="">
      <xdr:nvSpPr>
        <xdr:cNvPr id="262" name="AutoShape 292" descr="mail?cmd=cookie">
          <a:extLst>
            <a:ext uri="{FF2B5EF4-FFF2-40B4-BE49-F238E27FC236}">
              <a16:creationId xmlns:a16="http://schemas.microsoft.com/office/drawing/2014/main" id="{965DFF7C-3862-4389-9DCA-AEF257D1ABDE}"/>
            </a:ext>
          </a:extLst>
        </xdr:cNvPr>
        <xdr:cNvSpPr>
          <a:spLocks noChangeAspect="1" noChangeArrowheads="1"/>
        </xdr:cNvSpPr>
      </xdr:nvSpPr>
      <xdr:spPr bwMode="auto">
        <a:xfrm>
          <a:off x="0" y="302799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73</xdr:row>
      <xdr:rowOff>0</xdr:rowOff>
    </xdr:from>
    <xdr:ext cx="9525" cy="971550"/>
    <xdr:sp macro="" textlink="">
      <xdr:nvSpPr>
        <xdr:cNvPr id="263" name="AutoShape 292" descr="mail?cmd=cookie">
          <a:extLst>
            <a:ext uri="{FF2B5EF4-FFF2-40B4-BE49-F238E27FC236}">
              <a16:creationId xmlns:a16="http://schemas.microsoft.com/office/drawing/2014/main" id="{6580AAC8-0A96-4D9E-BF3A-E29958BBED01}"/>
            </a:ext>
          </a:extLst>
        </xdr:cNvPr>
        <xdr:cNvSpPr>
          <a:spLocks noChangeAspect="1" noChangeArrowheads="1"/>
        </xdr:cNvSpPr>
      </xdr:nvSpPr>
      <xdr:spPr bwMode="auto">
        <a:xfrm>
          <a:off x="0" y="302799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73</xdr:row>
      <xdr:rowOff>0</xdr:rowOff>
    </xdr:from>
    <xdr:ext cx="9525" cy="971550"/>
    <xdr:sp macro="" textlink="">
      <xdr:nvSpPr>
        <xdr:cNvPr id="264" name="AutoShape 292" descr="mail?cmd=cookie">
          <a:extLst>
            <a:ext uri="{FF2B5EF4-FFF2-40B4-BE49-F238E27FC236}">
              <a16:creationId xmlns:a16="http://schemas.microsoft.com/office/drawing/2014/main" id="{1B1261D2-5CB5-44AF-B4D3-A4E8BDE638DD}"/>
            </a:ext>
          </a:extLst>
        </xdr:cNvPr>
        <xdr:cNvSpPr>
          <a:spLocks noChangeAspect="1" noChangeArrowheads="1"/>
        </xdr:cNvSpPr>
      </xdr:nvSpPr>
      <xdr:spPr bwMode="auto">
        <a:xfrm>
          <a:off x="0" y="302799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73</xdr:row>
      <xdr:rowOff>0</xdr:rowOff>
    </xdr:from>
    <xdr:ext cx="9525" cy="971550"/>
    <xdr:sp macro="" textlink="">
      <xdr:nvSpPr>
        <xdr:cNvPr id="265" name="AutoShape 292" descr="mail?cmd=cookie">
          <a:extLst>
            <a:ext uri="{FF2B5EF4-FFF2-40B4-BE49-F238E27FC236}">
              <a16:creationId xmlns:a16="http://schemas.microsoft.com/office/drawing/2014/main" id="{2FC39470-D835-4932-BA89-43310CCED5D3}"/>
            </a:ext>
          </a:extLst>
        </xdr:cNvPr>
        <xdr:cNvSpPr>
          <a:spLocks noChangeAspect="1" noChangeArrowheads="1"/>
        </xdr:cNvSpPr>
      </xdr:nvSpPr>
      <xdr:spPr bwMode="auto">
        <a:xfrm>
          <a:off x="0" y="302799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73</xdr:row>
      <xdr:rowOff>0</xdr:rowOff>
    </xdr:from>
    <xdr:ext cx="9525" cy="971550"/>
    <xdr:sp macro="" textlink="">
      <xdr:nvSpPr>
        <xdr:cNvPr id="266" name="AutoShape 292" descr="mail?cmd=cookie">
          <a:extLst>
            <a:ext uri="{FF2B5EF4-FFF2-40B4-BE49-F238E27FC236}">
              <a16:creationId xmlns:a16="http://schemas.microsoft.com/office/drawing/2014/main" id="{0110BF44-BD98-4005-A97A-EB102628DA4A}"/>
            </a:ext>
          </a:extLst>
        </xdr:cNvPr>
        <xdr:cNvSpPr>
          <a:spLocks noChangeAspect="1" noChangeArrowheads="1"/>
        </xdr:cNvSpPr>
      </xdr:nvSpPr>
      <xdr:spPr bwMode="auto">
        <a:xfrm>
          <a:off x="0" y="302799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67" name="AutoShape 292" descr="mail?cmd=cookie">
          <a:extLst>
            <a:ext uri="{FF2B5EF4-FFF2-40B4-BE49-F238E27FC236}">
              <a16:creationId xmlns:a16="http://schemas.microsoft.com/office/drawing/2014/main" id="{FB3C7644-BF47-44B0-BF09-48781164233B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68" name="AutoShape 292" descr="mail?cmd=cookie">
          <a:extLst>
            <a:ext uri="{FF2B5EF4-FFF2-40B4-BE49-F238E27FC236}">
              <a16:creationId xmlns:a16="http://schemas.microsoft.com/office/drawing/2014/main" id="{2C8D1F93-A445-47B7-AE27-0A1FC454788D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69" name="AutoShape 292" descr="mail?cmd=cookie">
          <a:extLst>
            <a:ext uri="{FF2B5EF4-FFF2-40B4-BE49-F238E27FC236}">
              <a16:creationId xmlns:a16="http://schemas.microsoft.com/office/drawing/2014/main" id="{E4FBADED-94E8-41BB-BAE6-34300F370CE5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70" name="AutoShape 292" descr="mail?cmd=cookie">
          <a:extLst>
            <a:ext uri="{FF2B5EF4-FFF2-40B4-BE49-F238E27FC236}">
              <a16:creationId xmlns:a16="http://schemas.microsoft.com/office/drawing/2014/main" id="{CEE87E41-57F2-4E91-B688-D0B56E71394D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71" name="AutoShape 292" descr="mail?cmd=cookie">
          <a:extLst>
            <a:ext uri="{FF2B5EF4-FFF2-40B4-BE49-F238E27FC236}">
              <a16:creationId xmlns:a16="http://schemas.microsoft.com/office/drawing/2014/main" id="{D569D93E-490F-4F62-B609-96A13D9C5849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72" name="AutoShape 292" descr="mail?cmd=cookie">
          <a:extLst>
            <a:ext uri="{FF2B5EF4-FFF2-40B4-BE49-F238E27FC236}">
              <a16:creationId xmlns:a16="http://schemas.microsoft.com/office/drawing/2014/main" id="{27888D6E-0014-469B-99E1-D7E090A81C8B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73" name="AutoShape 292" descr="mail?cmd=cookie">
          <a:extLst>
            <a:ext uri="{FF2B5EF4-FFF2-40B4-BE49-F238E27FC236}">
              <a16:creationId xmlns:a16="http://schemas.microsoft.com/office/drawing/2014/main" id="{75B1CEFB-4939-4868-B635-2A2E4A0F47A1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74" name="AutoShape 292" descr="mail?cmd=cookie">
          <a:extLst>
            <a:ext uri="{FF2B5EF4-FFF2-40B4-BE49-F238E27FC236}">
              <a16:creationId xmlns:a16="http://schemas.microsoft.com/office/drawing/2014/main" id="{7E21588A-9FC9-4231-A326-04F1282D19A0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75" name="AutoShape 292" descr="mail?cmd=cookie">
          <a:extLst>
            <a:ext uri="{FF2B5EF4-FFF2-40B4-BE49-F238E27FC236}">
              <a16:creationId xmlns:a16="http://schemas.microsoft.com/office/drawing/2014/main" id="{4F446332-57F8-4F69-9428-5F66E376F090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76" name="AutoShape 292" descr="mail?cmd=cookie">
          <a:extLst>
            <a:ext uri="{FF2B5EF4-FFF2-40B4-BE49-F238E27FC236}">
              <a16:creationId xmlns:a16="http://schemas.microsoft.com/office/drawing/2014/main" id="{59B24B68-FC6B-4C05-823A-8AE766923C4E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77" name="AutoShape 292" descr="mail?cmd=cookie">
          <a:extLst>
            <a:ext uri="{FF2B5EF4-FFF2-40B4-BE49-F238E27FC236}">
              <a16:creationId xmlns:a16="http://schemas.microsoft.com/office/drawing/2014/main" id="{825D340A-E4E2-4BB9-8A46-3ABFCBCD4EB1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78" name="AutoShape 292" descr="mail?cmd=cookie">
          <a:extLst>
            <a:ext uri="{FF2B5EF4-FFF2-40B4-BE49-F238E27FC236}">
              <a16:creationId xmlns:a16="http://schemas.microsoft.com/office/drawing/2014/main" id="{6D72C48F-1838-483A-8291-ECCE95FA37DF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79" name="AutoShape 292" descr="mail?cmd=cookie">
          <a:extLst>
            <a:ext uri="{FF2B5EF4-FFF2-40B4-BE49-F238E27FC236}">
              <a16:creationId xmlns:a16="http://schemas.microsoft.com/office/drawing/2014/main" id="{6ED2123B-0C5B-40FD-92B8-ECD8CC904C70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80" name="AutoShape 292" descr="mail?cmd=cookie">
          <a:extLst>
            <a:ext uri="{FF2B5EF4-FFF2-40B4-BE49-F238E27FC236}">
              <a16:creationId xmlns:a16="http://schemas.microsoft.com/office/drawing/2014/main" id="{9CEC2871-85D7-4CE0-BA03-854AB5164B32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81" name="AutoShape 292" descr="mail?cmd=cookie">
          <a:extLst>
            <a:ext uri="{FF2B5EF4-FFF2-40B4-BE49-F238E27FC236}">
              <a16:creationId xmlns:a16="http://schemas.microsoft.com/office/drawing/2014/main" id="{076481FE-5770-473E-99D6-37CA7B7BE598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82" name="AutoShape 292" descr="mail?cmd=cookie">
          <a:extLst>
            <a:ext uri="{FF2B5EF4-FFF2-40B4-BE49-F238E27FC236}">
              <a16:creationId xmlns:a16="http://schemas.microsoft.com/office/drawing/2014/main" id="{F3871029-5403-4BA8-BC3A-0B2E37484A1C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83" name="AutoShape 292" descr="mail?cmd=cookie">
          <a:extLst>
            <a:ext uri="{FF2B5EF4-FFF2-40B4-BE49-F238E27FC236}">
              <a16:creationId xmlns:a16="http://schemas.microsoft.com/office/drawing/2014/main" id="{FBCD4E90-63A6-4726-92F6-7B48AD199A09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84" name="AutoShape 292" descr="mail?cmd=cookie">
          <a:extLst>
            <a:ext uri="{FF2B5EF4-FFF2-40B4-BE49-F238E27FC236}">
              <a16:creationId xmlns:a16="http://schemas.microsoft.com/office/drawing/2014/main" id="{E9F9F7B7-66AB-43E4-8238-57EEE4B871CA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85" name="AutoShape 292" descr="mail?cmd=cookie">
          <a:extLst>
            <a:ext uri="{FF2B5EF4-FFF2-40B4-BE49-F238E27FC236}">
              <a16:creationId xmlns:a16="http://schemas.microsoft.com/office/drawing/2014/main" id="{CC526F93-24A2-4794-91FD-7DB606DA86D5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86" name="AutoShape 292" descr="mail?cmd=cookie">
          <a:extLst>
            <a:ext uri="{FF2B5EF4-FFF2-40B4-BE49-F238E27FC236}">
              <a16:creationId xmlns:a16="http://schemas.microsoft.com/office/drawing/2014/main" id="{29C82854-4C50-4BD7-A611-EA2BBAAAC4A2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87" name="AutoShape 292" descr="mail?cmd=cookie">
          <a:extLst>
            <a:ext uri="{FF2B5EF4-FFF2-40B4-BE49-F238E27FC236}">
              <a16:creationId xmlns:a16="http://schemas.microsoft.com/office/drawing/2014/main" id="{01E15658-29C0-44B7-A611-DFE7A7BF5BE0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88" name="AutoShape 292" descr="mail?cmd=cookie">
          <a:extLst>
            <a:ext uri="{FF2B5EF4-FFF2-40B4-BE49-F238E27FC236}">
              <a16:creationId xmlns:a16="http://schemas.microsoft.com/office/drawing/2014/main" id="{BFE836E5-9600-477D-88B2-1AF35BDC45A4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89" name="AutoShape 292" descr="mail?cmd=cookie">
          <a:extLst>
            <a:ext uri="{FF2B5EF4-FFF2-40B4-BE49-F238E27FC236}">
              <a16:creationId xmlns:a16="http://schemas.microsoft.com/office/drawing/2014/main" id="{ECE21C1A-2F85-4B17-B3A5-509545ADDE4A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90" name="AutoShape 292" descr="mail?cmd=cookie">
          <a:extLst>
            <a:ext uri="{FF2B5EF4-FFF2-40B4-BE49-F238E27FC236}">
              <a16:creationId xmlns:a16="http://schemas.microsoft.com/office/drawing/2014/main" id="{1A76E898-B929-43F3-9D0F-3D9A28D56A67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91" name="AutoShape 292" descr="mail?cmd=cookie">
          <a:extLst>
            <a:ext uri="{FF2B5EF4-FFF2-40B4-BE49-F238E27FC236}">
              <a16:creationId xmlns:a16="http://schemas.microsoft.com/office/drawing/2014/main" id="{7B8BFEC5-DC80-4A52-A707-5D9316072512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92" name="AutoShape 292" descr="mail?cmd=cookie">
          <a:extLst>
            <a:ext uri="{FF2B5EF4-FFF2-40B4-BE49-F238E27FC236}">
              <a16:creationId xmlns:a16="http://schemas.microsoft.com/office/drawing/2014/main" id="{6AE1DE2D-8BDC-41D0-8669-733817FE98D4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93" name="AutoShape 292" descr="mail?cmd=cookie">
          <a:extLst>
            <a:ext uri="{FF2B5EF4-FFF2-40B4-BE49-F238E27FC236}">
              <a16:creationId xmlns:a16="http://schemas.microsoft.com/office/drawing/2014/main" id="{46AAA45A-6DC2-445C-BAE2-EAE1022BA8BB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94" name="AutoShape 292" descr="mail?cmd=cookie">
          <a:extLst>
            <a:ext uri="{FF2B5EF4-FFF2-40B4-BE49-F238E27FC236}">
              <a16:creationId xmlns:a16="http://schemas.microsoft.com/office/drawing/2014/main" id="{11CC9809-7917-4CC9-9449-E2B888D462E8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95" name="AutoShape 292" descr="mail?cmd=cookie">
          <a:extLst>
            <a:ext uri="{FF2B5EF4-FFF2-40B4-BE49-F238E27FC236}">
              <a16:creationId xmlns:a16="http://schemas.microsoft.com/office/drawing/2014/main" id="{EC6CAE05-EE8B-447D-B8D2-286A15C98B1D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96" name="AutoShape 292" descr="mail?cmd=cookie">
          <a:extLst>
            <a:ext uri="{FF2B5EF4-FFF2-40B4-BE49-F238E27FC236}">
              <a16:creationId xmlns:a16="http://schemas.microsoft.com/office/drawing/2014/main" id="{C4DB7D11-6926-40E9-A210-1DE8592531F9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97" name="AutoShape 292" descr="mail?cmd=cookie">
          <a:extLst>
            <a:ext uri="{FF2B5EF4-FFF2-40B4-BE49-F238E27FC236}">
              <a16:creationId xmlns:a16="http://schemas.microsoft.com/office/drawing/2014/main" id="{2C9D5210-DB8C-481A-AF37-DCD050E324BA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298" name="AutoShape 292" descr="mail?cmd=cookie">
          <a:extLst>
            <a:ext uri="{FF2B5EF4-FFF2-40B4-BE49-F238E27FC236}">
              <a16:creationId xmlns:a16="http://schemas.microsoft.com/office/drawing/2014/main" id="{F9A95254-91B5-4967-ACCC-6ACFE438C24C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299" name="AutoShape 292" descr="mail?cmd=cookie">
          <a:extLst>
            <a:ext uri="{FF2B5EF4-FFF2-40B4-BE49-F238E27FC236}">
              <a16:creationId xmlns:a16="http://schemas.microsoft.com/office/drawing/2014/main" id="{A4AD16AB-0C24-47A0-AEE1-63AAAF0FF69A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300" name="AutoShape 292" descr="mail?cmd=cookie">
          <a:extLst>
            <a:ext uri="{FF2B5EF4-FFF2-40B4-BE49-F238E27FC236}">
              <a16:creationId xmlns:a16="http://schemas.microsoft.com/office/drawing/2014/main" id="{C1068840-8C6F-47D2-A56E-A3AF1B381359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301" name="AutoShape 292" descr="mail?cmd=cookie">
          <a:extLst>
            <a:ext uri="{FF2B5EF4-FFF2-40B4-BE49-F238E27FC236}">
              <a16:creationId xmlns:a16="http://schemas.microsoft.com/office/drawing/2014/main" id="{04CFAFE1-DE88-450C-8B22-E8093566EF99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302" name="AutoShape 292" descr="mail?cmd=cookie">
          <a:extLst>
            <a:ext uri="{FF2B5EF4-FFF2-40B4-BE49-F238E27FC236}">
              <a16:creationId xmlns:a16="http://schemas.microsoft.com/office/drawing/2014/main" id="{FAF62371-787A-4167-AB13-A4D862CD04AF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303" name="AutoShape 292" descr="mail?cmd=cookie">
          <a:extLst>
            <a:ext uri="{FF2B5EF4-FFF2-40B4-BE49-F238E27FC236}">
              <a16:creationId xmlns:a16="http://schemas.microsoft.com/office/drawing/2014/main" id="{B90745D8-6FA3-4143-8BEF-C076B90B1E50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304" name="AutoShape 292" descr="mail?cmd=cookie">
          <a:extLst>
            <a:ext uri="{FF2B5EF4-FFF2-40B4-BE49-F238E27FC236}">
              <a16:creationId xmlns:a16="http://schemas.microsoft.com/office/drawing/2014/main" id="{1A772218-821F-42E0-83EE-EAD26F14B5C0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305" name="AutoShape 292" descr="mail?cmd=cookie">
          <a:extLst>
            <a:ext uri="{FF2B5EF4-FFF2-40B4-BE49-F238E27FC236}">
              <a16:creationId xmlns:a16="http://schemas.microsoft.com/office/drawing/2014/main" id="{8498462B-6C43-4234-BF30-AEED75502EE0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306" name="AutoShape 292" descr="mail?cmd=cookie">
          <a:extLst>
            <a:ext uri="{FF2B5EF4-FFF2-40B4-BE49-F238E27FC236}">
              <a16:creationId xmlns:a16="http://schemas.microsoft.com/office/drawing/2014/main" id="{A2E58795-6118-40D1-AE2B-54B25B57D096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307" name="AutoShape 292" descr="mail?cmd=cookie">
          <a:extLst>
            <a:ext uri="{FF2B5EF4-FFF2-40B4-BE49-F238E27FC236}">
              <a16:creationId xmlns:a16="http://schemas.microsoft.com/office/drawing/2014/main" id="{46BD181C-8E19-442D-A78E-CB6D4DB50F34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308" name="AutoShape 292" descr="mail?cmd=cookie">
          <a:extLst>
            <a:ext uri="{FF2B5EF4-FFF2-40B4-BE49-F238E27FC236}">
              <a16:creationId xmlns:a16="http://schemas.microsoft.com/office/drawing/2014/main" id="{76F159D8-841D-4864-8E18-98D6FFCA55B6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309" name="AutoShape 292" descr="mail?cmd=cookie">
          <a:extLst>
            <a:ext uri="{FF2B5EF4-FFF2-40B4-BE49-F238E27FC236}">
              <a16:creationId xmlns:a16="http://schemas.microsoft.com/office/drawing/2014/main" id="{5833BA8E-47DD-46FC-AD0E-289D60974DEA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733425"/>
    <xdr:sp macro="" textlink="">
      <xdr:nvSpPr>
        <xdr:cNvPr id="310" name="AutoShape 292" descr="mail?cmd=cookie">
          <a:extLst>
            <a:ext uri="{FF2B5EF4-FFF2-40B4-BE49-F238E27FC236}">
              <a16:creationId xmlns:a16="http://schemas.microsoft.com/office/drawing/2014/main" id="{112E41BB-52F5-412B-B3DB-97A5E0A29E4A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311" name="AutoShape 292" descr="mail?cmd=cookie">
          <a:extLst>
            <a:ext uri="{FF2B5EF4-FFF2-40B4-BE49-F238E27FC236}">
              <a16:creationId xmlns:a16="http://schemas.microsoft.com/office/drawing/2014/main" id="{31B598A4-E1A5-46CC-8810-8C4FA4A2C037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312" name="AutoShape 292" descr="mail?cmd=cookie">
          <a:extLst>
            <a:ext uri="{FF2B5EF4-FFF2-40B4-BE49-F238E27FC236}">
              <a16:creationId xmlns:a16="http://schemas.microsoft.com/office/drawing/2014/main" id="{BADF633F-076B-4CFC-A36F-04BF4FBA2543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313" name="AutoShape 292" descr="mail?cmd=cookie">
          <a:extLst>
            <a:ext uri="{FF2B5EF4-FFF2-40B4-BE49-F238E27FC236}">
              <a16:creationId xmlns:a16="http://schemas.microsoft.com/office/drawing/2014/main" id="{9CB2DB0E-B068-4CCE-B80F-389C514DE1AA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70</xdr:row>
      <xdr:rowOff>0</xdr:rowOff>
    </xdr:from>
    <xdr:ext cx="9525" cy="971550"/>
    <xdr:sp macro="" textlink="">
      <xdr:nvSpPr>
        <xdr:cNvPr id="314" name="AutoShape 292" descr="mail?cmd=cookie">
          <a:extLst>
            <a:ext uri="{FF2B5EF4-FFF2-40B4-BE49-F238E27FC236}">
              <a16:creationId xmlns:a16="http://schemas.microsoft.com/office/drawing/2014/main" id="{72C8CF70-4E24-4BEA-A2C0-A24A8B3994BD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571500</xdr:colOff>
      <xdr:row>61</xdr:row>
      <xdr:rowOff>0</xdr:rowOff>
    </xdr:from>
    <xdr:ext cx="9525" cy="1028700"/>
    <xdr:sp macro="" textlink="">
      <xdr:nvSpPr>
        <xdr:cNvPr id="315" name="AutoShape 292" descr="mail?cmd=cookie">
          <a:extLst>
            <a:ext uri="{FF2B5EF4-FFF2-40B4-BE49-F238E27FC236}">
              <a16:creationId xmlns:a16="http://schemas.microsoft.com/office/drawing/2014/main" id="{716119EC-B96A-4E46-B2E9-9961A54A525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5517475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571500</xdr:colOff>
      <xdr:row>61</xdr:row>
      <xdr:rowOff>0</xdr:rowOff>
    </xdr:from>
    <xdr:ext cx="9525" cy="1028700"/>
    <xdr:sp macro="" textlink="">
      <xdr:nvSpPr>
        <xdr:cNvPr id="316" name="AutoShape 292" descr="mail?cmd=cookie">
          <a:extLst>
            <a:ext uri="{FF2B5EF4-FFF2-40B4-BE49-F238E27FC236}">
              <a16:creationId xmlns:a16="http://schemas.microsoft.com/office/drawing/2014/main" id="{CD04C9BE-53E8-420F-97D4-073115AC00B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5517475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571500</xdr:colOff>
      <xdr:row>61</xdr:row>
      <xdr:rowOff>0</xdr:rowOff>
    </xdr:from>
    <xdr:ext cx="9525" cy="1028700"/>
    <xdr:sp macro="" textlink="">
      <xdr:nvSpPr>
        <xdr:cNvPr id="317" name="AutoShape 292" descr="mail?cmd=cookie">
          <a:extLst>
            <a:ext uri="{FF2B5EF4-FFF2-40B4-BE49-F238E27FC236}">
              <a16:creationId xmlns:a16="http://schemas.microsoft.com/office/drawing/2014/main" id="{B19DACE0-59DA-4BBD-B968-6FC0D501730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5517475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571500</xdr:colOff>
      <xdr:row>61</xdr:row>
      <xdr:rowOff>0</xdr:rowOff>
    </xdr:from>
    <xdr:ext cx="9525" cy="1028700"/>
    <xdr:sp macro="" textlink="">
      <xdr:nvSpPr>
        <xdr:cNvPr id="318" name="AutoShape 292" descr="mail?cmd=cookie">
          <a:extLst>
            <a:ext uri="{FF2B5EF4-FFF2-40B4-BE49-F238E27FC236}">
              <a16:creationId xmlns:a16="http://schemas.microsoft.com/office/drawing/2014/main" id="{28581466-ADC6-45FC-A319-81EDF5EC360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5517475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571500</xdr:colOff>
      <xdr:row>61</xdr:row>
      <xdr:rowOff>0</xdr:rowOff>
    </xdr:from>
    <xdr:ext cx="9525" cy="1028700"/>
    <xdr:sp macro="" textlink="">
      <xdr:nvSpPr>
        <xdr:cNvPr id="319" name="AutoShape 292" descr="mail?cmd=cookie">
          <a:extLst>
            <a:ext uri="{FF2B5EF4-FFF2-40B4-BE49-F238E27FC236}">
              <a16:creationId xmlns:a16="http://schemas.microsoft.com/office/drawing/2014/main" id="{98FD47B7-C85D-4FDC-BDC7-F952ADF04C0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5517475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571500</xdr:colOff>
      <xdr:row>61</xdr:row>
      <xdr:rowOff>0</xdr:rowOff>
    </xdr:from>
    <xdr:ext cx="9525" cy="1028700"/>
    <xdr:sp macro="" textlink="">
      <xdr:nvSpPr>
        <xdr:cNvPr id="320" name="AutoShape 292" descr="mail?cmd=cookie">
          <a:extLst>
            <a:ext uri="{FF2B5EF4-FFF2-40B4-BE49-F238E27FC236}">
              <a16:creationId xmlns:a16="http://schemas.microsoft.com/office/drawing/2014/main" id="{8B6F5653-95FA-4ADF-AF91-B447454D90F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5517475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571500</xdr:colOff>
      <xdr:row>61</xdr:row>
      <xdr:rowOff>0</xdr:rowOff>
    </xdr:from>
    <xdr:ext cx="9525" cy="1028700"/>
    <xdr:sp macro="" textlink="">
      <xdr:nvSpPr>
        <xdr:cNvPr id="321" name="AutoShape 292" descr="mail?cmd=cookie">
          <a:extLst>
            <a:ext uri="{FF2B5EF4-FFF2-40B4-BE49-F238E27FC236}">
              <a16:creationId xmlns:a16="http://schemas.microsoft.com/office/drawing/2014/main" id="{221556C9-101E-4056-B6B5-7BD094A4D31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5517475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571500</xdr:colOff>
      <xdr:row>61</xdr:row>
      <xdr:rowOff>0</xdr:rowOff>
    </xdr:from>
    <xdr:ext cx="9525" cy="1028700"/>
    <xdr:sp macro="" textlink="">
      <xdr:nvSpPr>
        <xdr:cNvPr id="322" name="AutoShape 292" descr="mail?cmd=cookie">
          <a:extLst>
            <a:ext uri="{FF2B5EF4-FFF2-40B4-BE49-F238E27FC236}">
              <a16:creationId xmlns:a16="http://schemas.microsoft.com/office/drawing/2014/main" id="{52C930F6-8E34-40E9-A6C8-D067134C7B8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5517475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571500</xdr:colOff>
      <xdr:row>62</xdr:row>
      <xdr:rowOff>0</xdr:rowOff>
    </xdr:from>
    <xdr:ext cx="9525" cy="1028700"/>
    <xdr:sp macro="" textlink="">
      <xdr:nvSpPr>
        <xdr:cNvPr id="323" name="AutoShape 292" descr="mail?cmd=cookie">
          <a:extLst>
            <a:ext uri="{FF2B5EF4-FFF2-40B4-BE49-F238E27FC236}">
              <a16:creationId xmlns:a16="http://schemas.microsoft.com/office/drawing/2014/main" id="{81A3B43A-E56F-428F-8329-D1DB03E4290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5908000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571500</xdr:colOff>
      <xdr:row>62</xdr:row>
      <xdr:rowOff>0</xdr:rowOff>
    </xdr:from>
    <xdr:ext cx="9525" cy="1028700"/>
    <xdr:sp macro="" textlink="">
      <xdr:nvSpPr>
        <xdr:cNvPr id="324" name="AutoShape 292" descr="mail?cmd=cookie">
          <a:extLst>
            <a:ext uri="{FF2B5EF4-FFF2-40B4-BE49-F238E27FC236}">
              <a16:creationId xmlns:a16="http://schemas.microsoft.com/office/drawing/2014/main" id="{6E3B6521-E253-473C-9B4F-ED663991B19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5908000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571500</xdr:colOff>
      <xdr:row>62</xdr:row>
      <xdr:rowOff>0</xdr:rowOff>
    </xdr:from>
    <xdr:ext cx="9525" cy="1028700"/>
    <xdr:sp macro="" textlink="">
      <xdr:nvSpPr>
        <xdr:cNvPr id="325" name="AutoShape 292" descr="mail?cmd=cookie">
          <a:extLst>
            <a:ext uri="{FF2B5EF4-FFF2-40B4-BE49-F238E27FC236}">
              <a16:creationId xmlns:a16="http://schemas.microsoft.com/office/drawing/2014/main" id="{73A64DCA-928F-47B0-A6C1-F6F798F1409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5908000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571500</xdr:colOff>
      <xdr:row>62</xdr:row>
      <xdr:rowOff>0</xdr:rowOff>
    </xdr:from>
    <xdr:ext cx="9525" cy="1028700"/>
    <xdr:sp macro="" textlink="">
      <xdr:nvSpPr>
        <xdr:cNvPr id="326" name="AutoShape 292" descr="mail?cmd=cookie">
          <a:extLst>
            <a:ext uri="{FF2B5EF4-FFF2-40B4-BE49-F238E27FC236}">
              <a16:creationId xmlns:a16="http://schemas.microsoft.com/office/drawing/2014/main" id="{016EEC90-2BE1-4475-8950-5077672E22F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5908000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571500</xdr:colOff>
      <xdr:row>62</xdr:row>
      <xdr:rowOff>0</xdr:rowOff>
    </xdr:from>
    <xdr:ext cx="9525" cy="1028700"/>
    <xdr:sp macro="" textlink="">
      <xdr:nvSpPr>
        <xdr:cNvPr id="327" name="AutoShape 292" descr="mail?cmd=cookie">
          <a:extLst>
            <a:ext uri="{FF2B5EF4-FFF2-40B4-BE49-F238E27FC236}">
              <a16:creationId xmlns:a16="http://schemas.microsoft.com/office/drawing/2014/main" id="{F74E4B36-789A-4954-8B32-66898BC5139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5908000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571500</xdr:colOff>
      <xdr:row>62</xdr:row>
      <xdr:rowOff>0</xdr:rowOff>
    </xdr:from>
    <xdr:ext cx="9525" cy="1028700"/>
    <xdr:sp macro="" textlink="">
      <xdr:nvSpPr>
        <xdr:cNvPr id="328" name="AutoShape 292" descr="mail?cmd=cookie">
          <a:extLst>
            <a:ext uri="{FF2B5EF4-FFF2-40B4-BE49-F238E27FC236}">
              <a16:creationId xmlns:a16="http://schemas.microsoft.com/office/drawing/2014/main" id="{4FEA4B09-ABFD-47AD-966B-B741848ED60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5908000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571500</xdr:colOff>
      <xdr:row>62</xdr:row>
      <xdr:rowOff>0</xdr:rowOff>
    </xdr:from>
    <xdr:ext cx="9525" cy="1028700"/>
    <xdr:sp macro="" textlink="">
      <xdr:nvSpPr>
        <xdr:cNvPr id="329" name="AutoShape 292" descr="mail?cmd=cookie">
          <a:extLst>
            <a:ext uri="{FF2B5EF4-FFF2-40B4-BE49-F238E27FC236}">
              <a16:creationId xmlns:a16="http://schemas.microsoft.com/office/drawing/2014/main" id="{FD73407D-87E4-4726-921D-CA236E9783D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5908000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476250</xdr:colOff>
      <xdr:row>62</xdr:row>
      <xdr:rowOff>0</xdr:rowOff>
    </xdr:from>
    <xdr:ext cx="9525" cy="1028700"/>
    <xdr:sp macro="" textlink="">
      <xdr:nvSpPr>
        <xdr:cNvPr id="330" name="AutoShape 292" descr="mail?cmd=cookie">
          <a:extLst>
            <a:ext uri="{FF2B5EF4-FFF2-40B4-BE49-F238E27FC236}">
              <a16:creationId xmlns:a16="http://schemas.microsoft.com/office/drawing/2014/main" id="{837DE852-C40B-43F9-A395-2798EB2EBF64}"/>
            </a:ext>
          </a:extLst>
        </xdr:cNvPr>
        <xdr:cNvSpPr>
          <a:spLocks noChangeAspect="1" noChangeArrowheads="1"/>
        </xdr:cNvSpPr>
      </xdr:nvSpPr>
      <xdr:spPr bwMode="auto">
        <a:xfrm>
          <a:off x="1524000" y="25908000"/>
          <a:ext cx="95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67</xdr:row>
      <xdr:rowOff>224486</xdr:rowOff>
    </xdr:to>
    <xdr:sp macro="" textlink="">
      <xdr:nvSpPr>
        <xdr:cNvPr id="331" name="AutoShape 292" descr="mail?cmd=cookie">
          <a:extLst>
            <a:ext uri="{FF2B5EF4-FFF2-40B4-BE49-F238E27FC236}">
              <a16:creationId xmlns:a16="http://schemas.microsoft.com/office/drawing/2014/main" id="{B2B14C67-1624-4F85-BFAC-4ABF45271FD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5517475"/>
          <a:ext cx="9525" cy="1024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67</xdr:row>
      <xdr:rowOff>224486</xdr:rowOff>
    </xdr:to>
    <xdr:sp macro="" textlink="">
      <xdr:nvSpPr>
        <xdr:cNvPr id="332" name="AutoShape 292" descr="mail?cmd=cookie">
          <a:extLst>
            <a:ext uri="{FF2B5EF4-FFF2-40B4-BE49-F238E27FC236}">
              <a16:creationId xmlns:a16="http://schemas.microsoft.com/office/drawing/2014/main" id="{DA9E5F25-DEC0-419D-A5B6-E07F6DCD2B1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5517475"/>
          <a:ext cx="9525" cy="1024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67</xdr:row>
      <xdr:rowOff>224486</xdr:rowOff>
    </xdr:to>
    <xdr:sp macro="" textlink="">
      <xdr:nvSpPr>
        <xdr:cNvPr id="333" name="AutoShape 292" descr="mail?cmd=cookie">
          <a:extLst>
            <a:ext uri="{FF2B5EF4-FFF2-40B4-BE49-F238E27FC236}">
              <a16:creationId xmlns:a16="http://schemas.microsoft.com/office/drawing/2014/main" id="{E13BD689-701B-4FBB-A30A-D83A4AE8519A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5517475"/>
          <a:ext cx="9525" cy="1024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67</xdr:row>
      <xdr:rowOff>224486</xdr:rowOff>
    </xdr:to>
    <xdr:sp macro="" textlink="">
      <xdr:nvSpPr>
        <xdr:cNvPr id="334" name="AutoShape 292" descr="mail?cmd=cookie">
          <a:extLst>
            <a:ext uri="{FF2B5EF4-FFF2-40B4-BE49-F238E27FC236}">
              <a16:creationId xmlns:a16="http://schemas.microsoft.com/office/drawing/2014/main" id="{31AF96E5-35BA-4B3F-9579-3B8604215C6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5517475"/>
          <a:ext cx="9525" cy="1024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67</xdr:row>
      <xdr:rowOff>224486</xdr:rowOff>
    </xdr:to>
    <xdr:sp macro="" textlink="">
      <xdr:nvSpPr>
        <xdr:cNvPr id="335" name="AutoShape 292" descr="mail?cmd=cookie">
          <a:extLst>
            <a:ext uri="{FF2B5EF4-FFF2-40B4-BE49-F238E27FC236}">
              <a16:creationId xmlns:a16="http://schemas.microsoft.com/office/drawing/2014/main" id="{E18D5268-ACC5-4892-88D9-233FC5D7C2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5517475"/>
          <a:ext cx="9525" cy="1024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67</xdr:row>
      <xdr:rowOff>224486</xdr:rowOff>
    </xdr:to>
    <xdr:sp macro="" textlink="">
      <xdr:nvSpPr>
        <xdr:cNvPr id="336" name="AutoShape 292" descr="mail?cmd=cookie">
          <a:extLst>
            <a:ext uri="{FF2B5EF4-FFF2-40B4-BE49-F238E27FC236}">
              <a16:creationId xmlns:a16="http://schemas.microsoft.com/office/drawing/2014/main" id="{0248E7D3-A651-4729-9EF0-B7066F82A4D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5517475"/>
          <a:ext cx="9525" cy="1024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67</xdr:row>
      <xdr:rowOff>224486</xdr:rowOff>
    </xdr:to>
    <xdr:sp macro="" textlink="">
      <xdr:nvSpPr>
        <xdr:cNvPr id="337" name="AutoShape 292" descr="mail?cmd=cookie">
          <a:extLst>
            <a:ext uri="{FF2B5EF4-FFF2-40B4-BE49-F238E27FC236}">
              <a16:creationId xmlns:a16="http://schemas.microsoft.com/office/drawing/2014/main" id="{9690B3E9-4944-43CB-9258-DC76B5D3BB68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5517475"/>
          <a:ext cx="9525" cy="1024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67</xdr:row>
      <xdr:rowOff>224486</xdr:rowOff>
    </xdr:to>
    <xdr:sp macro="" textlink="">
      <xdr:nvSpPr>
        <xdr:cNvPr id="338" name="AutoShape 292" descr="mail?cmd=cookie">
          <a:extLst>
            <a:ext uri="{FF2B5EF4-FFF2-40B4-BE49-F238E27FC236}">
              <a16:creationId xmlns:a16="http://schemas.microsoft.com/office/drawing/2014/main" id="{00A83ADF-FE95-4A19-BCA2-44569240C48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5517475"/>
          <a:ext cx="9525" cy="1024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67</xdr:row>
      <xdr:rowOff>224486</xdr:rowOff>
    </xdr:to>
    <xdr:sp macro="" textlink="">
      <xdr:nvSpPr>
        <xdr:cNvPr id="339" name="AutoShape 292" descr="mail?cmd=cookie">
          <a:extLst>
            <a:ext uri="{FF2B5EF4-FFF2-40B4-BE49-F238E27FC236}">
              <a16:creationId xmlns:a16="http://schemas.microsoft.com/office/drawing/2014/main" id="{64CA2AF2-C0C1-4EC8-AFEC-90552311DC4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5517475"/>
          <a:ext cx="9525" cy="1024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67</xdr:row>
      <xdr:rowOff>224486</xdr:rowOff>
    </xdr:to>
    <xdr:sp macro="" textlink="">
      <xdr:nvSpPr>
        <xdr:cNvPr id="340" name="AutoShape 292" descr="mail?cmd=cookie">
          <a:extLst>
            <a:ext uri="{FF2B5EF4-FFF2-40B4-BE49-F238E27FC236}">
              <a16:creationId xmlns:a16="http://schemas.microsoft.com/office/drawing/2014/main" id="{D5E6AAA9-8B3D-46D6-8C76-5F12D9F33F3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5517475"/>
          <a:ext cx="9525" cy="1024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67</xdr:row>
      <xdr:rowOff>224486</xdr:rowOff>
    </xdr:to>
    <xdr:sp macro="" textlink="">
      <xdr:nvSpPr>
        <xdr:cNvPr id="341" name="AutoShape 292" descr="mail?cmd=cookie">
          <a:extLst>
            <a:ext uri="{FF2B5EF4-FFF2-40B4-BE49-F238E27FC236}">
              <a16:creationId xmlns:a16="http://schemas.microsoft.com/office/drawing/2014/main" id="{2D608639-F032-43BD-9E54-8A3DD298D4B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5517475"/>
          <a:ext cx="9525" cy="1024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67</xdr:row>
      <xdr:rowOff>224486</xdr:rowOff>
    </xdr:to>
    <xdr:sp macro="" textlink="">
      <xdr:nvSpPr>
        <xdr:cNvPr id="342" name="AutoShape 292" descr="mail?cmd=cookie">
          <a:extLst>
            <a:ext uri="{FF2B5EF4-FFF2-40B4-BE49-F238E27FC236}">
              <a16:creationId xmlns:a16="http://schemas.microsoft.com/office/drawing/2014/main" id="{C924D0C5-E1C4-4364-BEE4-F7D62E986D7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5517475"/>
          <a:ext cx="9525" cy="1024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67</xdr:row>
      <xdr:rowOff>224486</xdr:rowOff>
    </xdr:to>
    <xdr:sp macro="" textlink="">
      <xdr:nvSpPr>
        <xdr:cNvPr id="343" name="AutoShape 292" descr="mail?cmd=cookie">
          <a:extLst>
            <a:ext uri="{FF2B5EF4-FFF2-40B4-BE49-F238E27FC236}">
              <a16:creationId xmlns:a16="http://schemas.microsoft.com/office/drawing/2014/main" id="{4B41E5E1-0B32-471D-AC60-D8ED974944A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5517475"/>
          <a:ext cx="9525" cy="1024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67</xdr:row>
      <xdr:rowOff>224486</xdr:rowOff>
    </xdr:to>
    <xdr:sp macro="" textlink="">
      <xdr:nvSpPr>
        <xdr:cNvPr id="344" name="AutoShape 292" descr="mail?cmd=cookie">
          <a:extLst>
            <a:ext uri="{FF2B5EF4-FFF2-40B4-BE49-F238E27FC236}">
              <a16:creationId xmlns:a16="http://schemas.microsoft.com/office/drawing/2014/main" id="{89BA4136-A548-44AC-ADBA-5102D37C9F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5517475"/>
          <a:ext cx="9525" cy="1024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67</xdr:row>
      <xdr:rowOff>224486</xdr:rowOff>
    </xdr:to>
    <xdr:sp macro="" textlink="">
      <xdr:nvSpPr>
        <xdr:cNvPr id="345" name="AutoShape 292" descr="mail?cmd=cookie">
          <a:extLst>
            <a:ext uri="{FF2B5EF4-FFF2-40B4-BE49-F238E27FC236}">
              <a16:creationId xmlns:a16="http://schemas.microsoft.com/office/drawing/2014/main" id="{DFD63544-09C9-4BC1-B297-4ADFB9BD641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5517475"/>
          <a:ext cx="9525" cy="1024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67</xdr:row>
      <xdr:rowOff>224486</xdr:rowOff>
    </xdr:to>
    <xdr:sp macro="" textlink="">
      <xdr:nvSpPr>
        <xdr:cNvPr id="346" name="AutoShape 292" descr="mail?cmd=cookie">
          <a:extLst>
            <a:ext uri="{FF2B5EF4-FFF2-40B4-BE49-F238E27FC236}">
              <a16:creationId xmlns:a16="http://schemas.microsoft.com/office/drawing/2014/main" id="{D2D0ED23-EBAA-4920-99FA-76DB386DE969}"/>
            </a:ext>
          </a:extLst>
        </xdr:cNvPr>
        <xdr:cNvSpPr>
          <a:spLocks noChangeAspect="1" noChangeArrowheads="1"/>
        </xdr:cNvSpPr>
      </xdr:nvSpPr>
      <xdr:spPr bwMode="auto">
        <a:xfrm>
          <a:off x="1047750" y="25517475"/>
          <a:ext cx="9525" cy="1024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9525</xdr:colOff>
      <xdr:row>79</xdr:row>
      <xdr:rowOff>104775</xdr:rowOff>
    </xdr:to>
    <xdr:sp macro="" textlink="">
      <xdr:nvSpPr>
        <xdr:cNvPr id="347" name="AutoShape 292" descr="mail?cmd=cookie">
          <a:extLst>
            <a:ext uri="{FF2B5EF4-FFF2-40B4-BE49-F238E27FC236}">
              <a16:creationId xmlns:a16="http://schemas.microsoft.com/office/drawing/2014/main" id="{45D04680-1D3E-43EB-8ADE-5BF9E7F05F1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327945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9525</xdr:colOff>
      <xdr:row>79</xdr:row>
      <xdr:rowOff>104775</xdr:rowOff>
    </xdr:to>
    <xdr:sp macro="" textlink="">
      <xdr:nvSpPr>
        <xdr:cNvPr id="348" name="AutoShape 292" descr="mail?cmd=cookie">
          <a:extLst>
            <a:ext uri="{FF2B5EF4-FFF2-40B4-BE49-F238E27FC236}">
              <a16:creationId xmlns:a16="http://schemas.microsoft.com/office/drawing/2014/main" id="{028B3760-E0F2-4A46-985A-E10748E34D45}"/>
            </a:ext>
          </a:extLst>
        </xdr:cNvPr>
        <xdr:cNvSpPr>
          <a:spLocks noChangeAspect="1" noChangeArrowheads="1"/>
        </xdr:cNvSpPr>
      </xdr:nvSpPr>
      <xdr:spPr bwMode="auto">
        <a:xfrm>
          <a:off x="1047750" y="327945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9525</xdr:colOff>
      <xdr:row>79</xdr:row>
      <xdr:rowOff>104775</xdr:rowOff>
    </xdr:to>
    <xdr:sp macro="" textlink="">
      <xdr:nvSpPr>
        <xdr:cNvPr id="349" name="AutoShape 292" descr="mail?cmd=cookie">
          <a:extLst>
            <a:ext uri="{FF2B5EF4-FFF2-40B4-BE49-F238E27FC236}">
              <a16:creationId xmlns:a16="http://schemas.microsoft.com/office/drawing/2014/main" id="{0F2B6935-9848-4206-9862-FEA491892E67}"/>
            </a:ext>
          </a:extLst>
        </xdr:cNvPr>
        <xdr:cNvSpPr>
          <a:spLocks noChangeAspect="1" noChangeArrowheads="1"/>
        </xdr:cNvSpPr>
      </xdr:nvSpPr>
      <xdr:spPr bwMode="auto">
        <a:xfrm>
          <a:off x="1047750" y="327945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9525</xdr:colOff>
      <xdr:row>79</xdr:row>
      <xdr:rowOff>104775</xdr:rowOff>
    </xdr:to>
    <xdr:sp macro="" textlink="">
      <xdr:nvSpPr>
        <xdr:cNvPr id="350" name="AutoShape 292" descr="mail?cmd=cookie">
          <a:extLst>
            <a:ext uri="{FF2B5EF4-FFF2-40B4-BE49-F238E27FC236}">
              <a16:creationId xmlns:a16="http://schemas.microsoft.com/office/drawing/2014/main" id="{10CC039F-65A3-4679-9F98-800CB20BC13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327945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9525</xdr:colOff>
      <xdr:row>79</xdr:row>
      <xdr:rowOff>104775</xdr:rowOff>
    </xdr:to>
    <xdr:sp macro="" textlink="">
      <xdr:nvSpPr>
        <xdr:cNvPr id="351" name="AutoShape 292" descr="mail?cmd=cookie">
          <a:extLst>
            <a:ext uri="{FF2B5EF4-FFF2-40B4-BE49-F238E27FC236}">
              <a16:creationId xmlns:a16="http://schemas.microsoft.com/office/drawing/2014/main" id="{F5D6E1A2-C5D8-4357-839B-46EFFE91E7DB}"/>
            </a:ext>
          </a:extLst>
        </xdr:cNvPr>
        <xdr:cNvSpPr>
          <a:spLocks noChangeAspect="1" noChangeArrowheads="1"/>
        </xdr:cNvSpPr>
      </xdr:nvSpPr>
      <xdr:spPr bwMode="auto">
        <a:xfrm>
          <a:off x="1047750" y="327945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9525</xdr:colOff>
      <xdr:row>79</xdr:row>
      <xdr:rowOff>104775</xdr:rowOff>
    </xdr:to>
    <xdr:sp macro="" textlink="">
      <xdr:nvSpPr>
        <xdr:cNvPr id="352" name="AutoShape 292" descr="mail?cmd=cookie">
          <a:extLst>
            <a:ext uri="{FF2B5EF4-FFF2-40B4-BE49-F238E27FC236}">
              <a16:creationId xmlns:a16="http://schemas.microsoft.com/office/drawing/2014/main" id="{7F9C6159-0076-4029-AA29-38D5CE895D4E}"/>
            </a:ext>
          </a:extLst>
        </xdr:cNvPr>
        <xdr:cNvSpPr>
          <a:spLocks noChangeAspect="1" noChangeArrowheads="1"/>
        </xdr:cNvSpPr>
      </xdr:nvSpPr>
      <xdr:spPr bwMode="auto">
        <a:xfrm>
          <a:off x="1047750" y="327945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9525</xdr:colOff>
      <xdr:row>79</xdr:row>
      <xdr:rowOff>104775</xdr:rowOff>
    </xdr:to>
    <xdr:sp macro="" textlink="">
      <xdr:nvSpPr>
        <xdr:cNvPr id="353" name="AutoShape 292" descr="mail?cmd=cookie">
          <a:extLst>
            <a:ext uri="{FF2B5EF4-FFF2-40B4-BE49-F238E27FC236}">
              <a16:creationId xmlns:a16="http://schemas.microsoft.com/office/drawing/2014/main" id="{18121C75-291B-4669-B81B-94302EB0DE11}"/>
            </a:ext>
          </a:extLst>
        </xdr:cNvPr>
        <xdr:cNvSpPr>
          <a:spLocks noChangeAspect="1" noChangeArrowheads="1"/>
        </xdr:cNvSpPr>
      </xdr:nvSpPr>
      <xdr:spPr bwMode="auto">
        <a:xfrm>
          <a:off x="1047750" y="327945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9525</xdr:colOff>
      <xdr:row>79</xdr:row>
      <xdr:rowOff>104775</xdr:rowOff>
    </xdr:to>
    <xdr:sp macro="" textlink="">
      <xdr:nvSpPr>
        <xdr:cNvPr id="354" name="AutoShape 292" descr="mail?cmd=cookie">
          <a:extLst>
            <a:ext uri="{FF2B5EF4-FFF2-40B4-BE49-F238E27FC236}">
              <a16:creationId xmlns:a16="http://schemas.microsoft.com/office/drawing/2014/main" id="{042A32DE-AAA1-463B-86B0-9F419F4824DD}"/>
            </a:ext>
          </a:extLst>
        </xdr:cNvPr>
        <xdr:cNvSpPr>
          <a:spLocks noChangeAspect="1" noChangeArrowheads="1"/>
        </xdr:cNvSpPr>
      </xdr:nvSpPr>
      <xdr:spPr bwMode="auto">
        <a:xfrm>
          <a:off x="1047750" y="327945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9525</xdr:colOff>
      <xdr:row>79</xdr:row>
      <xdr:rowOff>104775</xdr:rowOff>
    </xdr:to>
    <xdr:sp macro="" textlink="">
      <xdr:nvSpPr>
        <xdr:cNvPr id="355" name="AutoShape 292" descr="mail?cmd=cookie">
          <a:extLst>
            <a:ext uri="{FF2B5EF4-FFF2-40B4-BE49-F238E27FC236}">
              <a16:creationId xmlns:a16="http://schemas.microsoft.com/office/drawing/2014/main" id="{821CEF89-4B53-4362-A145-A86DA2983633}"/>
            </a:ext>
          </a:extLst>
        </xdr:cNvPr>
        <xdr:cNvSpPr>
          <a:spLocks noChangeAspect="1" noChangeArrowheads="1"/>
        </xdr:cNvSpPr>
      </xdr:nvSpPr>
      <xdr:spPr bwMode="auto">
        <a:xfrm>
          <a:off x="1047750" y="327945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9525</xdr:colOff>
      <xdr:row>79</xdr:row>
      <xdr:rowOff>104775</xdr:rowOff>
    </xdr:to>
    <xdr:sp macro="" textlink="">
      <xdr:nvSpPr>
        <xdr:cNvPr id="356" name="AutoShape 292" descr="mail?cmd=cookie">
          <a:extLst>
            <a:ext uri="{FF2B5EF4-FFF2-40B4-BE49-F238E27FC236}">
              <a16:creationId xmlns:a16="http://schemas.microsoft.com/office/drawing/2014/main" id="{D4964013-8DAE-4ACB-BF6B-DC6478B5056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327945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9525</xdr:colOff>
      <xdr:row>79</xdr:row>
      <xdr:rowOff>104775</xdr:rowOff>
    </xdr:to>
    <xdr:sp macro="" textlink="">
      <xdr:nvSpPr>
        <xdr:cNvPr id="357" name="AutoShape 292" descr="mail?cmd=cookie">
          <a:extLst>
            <a:ext uri="{FF2B5EF4-FFF2-40B4-BE49-F238E27FC236}">
              <a16:creationId xmlns:a16="http://schemas.microsoft.com/office/drawing/2014/main" id="{BC598ECC-719F-458C-8F0C-64B574AB1EF6}"/>
            </a:ext>
          </a:extLst>
        </xdr:cNvPr>
        <xdr:cNvSpPr>
          <a:spLocks noChangeAspect="1" noChangeArrowheads="1"/>
        </xdr:cNvSpPr>
      </xdr:nvSpPr>
      <xdr:spPr bwMode="auto">
        <a:xfrm>
          <a:off x="1047750" y="327945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9525</xdr:colOff>
      <xdr:row>79</xdr:row>
      <xdr:rowOff>104775</xdr:rowOff>
    </xdr:to>
    <xdr:sp macro="" textlink="">
      <xdr:nvSpPr>
        <xdr:cNvPr id="358" name="AutoShape 292" descr="mail?cmd=cookie">
          <a:extLst>
            <a:ext uri="{FF2B5EF4-FFF2-40B4-BE49-F238E27FC236}">
              <a16:creationId xmlns:a16="http://schemas.microsoft.com/office/drawing/2014/main" id="{63711092-BC9D-4074-8C95-4C3D1CEF37A4}"/>
            </a:ext>
          </a:extLst>
        </xdr:cNvPr>
        <xdr:cNvSpPr>
          <a:spLocks noChangeAspect="1" noChangeArrowheads="1"/>
        </xdr:cNvSpPr>
      </xdr:nvSpPr>
      <xdr:spPr bwMode="auto">
        <a:xfrm>
          <a:off x="1047750" y="327945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" name="AutoShape 292" descr="mail?cmd=cookie">
          <a:extLst>
            <a:ext uri="{FF2B5EF4-FFF2-40B4-BE49-F238E27FC236}">
              <a16:creationId xmlns:a16="http://schemas.microsoft.com/office/drawing/2014/main" id="{9F594446-92A1-48F9-84D0-4688989C1A9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6732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3" name="AutoShape 292" descr="mail?cmd=cookie">
          <a:extLst>
            <a:ext uri="{FF2B5EF4-FFF2-40B4-BE49-F238E27FC236}">
              <a16:creationId xmlns:a16="http://schemas.microsoft.com/office/drawing/2014/main" id="{FACF9583-0427-4086-92F4-D820A9B14E3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6732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4" name="AutoShape 292" descr="mail?cmd=cookie">
          <a:extLst>
            <a:ext uri="{FF2B5EF4-FFF2-40B4-BE49-F238E27FC236}">
              <a16:creationId xmlns:a16="http://schemas.microsoft.com/office/drawing/2014/main" id="{48F3274D-88DA-40E1-A093-786DC0356B1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6732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5" name="AutoShape 292" descr="mail?cmd=cookie">
          <a:extLst>
            <a:ext uri="{FF2B5EF4-FFF2-40B4-BE49-F238E27FC236}">
              <a16:creationId xmlns:a16="http://schemas.microsoft.com/office/drawing/2014/main" id="{E760F8AF-FA23-4E41-9DA5-2522AFC7973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6732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6" name="AutoShape 292" descr="mail?cmd=cookie">
          <a:extLst>
            <a:ext uri="{FF2B5EF4-FFF2-40B4-BE49-F238E27FC236}">
              <a16:creationId xmlns:a16="http://schemas.microsoft.com/office/drawing/2014/main" id="{F2E72128-4737-4F66-A3B2-0A8B9CAF6B6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6732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7" name="AutoShape 292" descr="mail?cmd=cookie">
          <a:extLst>
            <a:ext uri="{FF2B5EF4-FFF2-40B4-BE49-F238E27FC236}">
              <a16:creationId xmlns:a16="http://schemas.microsoft.com/office/drawing/2014/main" id="{93BF76D4-9937-477C-B92F-04534B9E11D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6732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8" name="AutoShape 292" descr="mail?cmd=cookie">
          <a:extLst>
            <a:ext uri="{FF2B5EF4-FFF2-40B4-BE49-F238E27FC236}">
              <a16:creationId xmlns:a16="http://schemas.microsoft.com/office/drawing/2014/main" id="{5D38E335-2DB0-4EE2-B441-D63330108DB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6732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9" name="AutoShape 292" descr="mail?cmd=cookie">
          <a:extLst>
            <a:ext uri="{FF2B5EF4-FFF2-40B4-BE49-F238E27FC236}">
              <a16:creationId xmlns:a16="http://schemas.microsoft.com/office/drawing/2014/main" id="{708188D9-40C3-4075-9DB9-211C33E61C0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6732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10" name="AutoShape 292" descr="mail?cmd=cookie">
          <a:extLst>
            <a:ext uri="{FF2B5EF4-FFF2-40B4-BE49-F238E27FC236}">
              <a16:creationId xmlns:a16="http://schemas.microsoft.com/office/drawing/2014/main" id="{A343363D-C7F5-420C-ADF1-2C660649728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6732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11" name="AutoShape 292" descr="mail?cmd=cookie">
          <a:extLst>
            <a:ext uri="{FF2B5EF4-FFF2-40B4-BE49-F238E27FC236}">
              <a16:creationId xmlns:a16="http://schemas.microsoft.com/office/drawing/2014/main" id="{990E7B03-5B66-42F5-99B2-45E8A52EDB2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6732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12" name="AutoShape 292" descr="mail?cmd=cookie">
          <a:extLst>
            <a:ext uri="{FF2B5EF4-FFF2-40B4-BE49-F238E27FC236}">
              <a16:creationId xmlns:a16="http://schemas.microsoft.com/office/drawing/2014/main" id="{DE09F6BC-B646-47A4-A474-F1F2154DB6E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6732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13" name="AutoShape 292" descr="mail?cmd=cookie">
          <a:extLst>
            <a:ext uri="{FF2B5EF4-FFF2-40B4-BE49-F238E27FC236}">
              <a16:creationId xmlns:a16="http://schemas.microsoft.com/office/drawing/2014/main" id="{DC0351F7-070C-4B2D-B2C4-002D43971F6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6732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14" name="AutoShape 292" descr="mail?cmd=cookie">
          <a:extLst>
            <a:ext uri="{FF2B5EF4-FFF2-40B4-BE49-F238E27FC236}">
              <a16:creationId xmlns:a16="http://schemas.microsoft.com/office/drawing/2014/main" id="{8B780B31-C3B8-4C38-AA50-6C8A941A7B5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6732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15" name="AutoShape 292" descr="mail?cmd=cookie">
          <a:extLst>
            <a:ext uri="{FF2B5EF4-FFF2-40B4-BE49-F238E27FC236}">
              <a16:creationId xmlns:a16="http://schemas.microsoft.com/office/drawing/2014/main" id="{A7E2ACAF-5AC4-4234-BF7A-AF7BE3E7154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6732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16" name="AutoShape 292" descr="mail?cmd=cookie">
          <a:extLst>
            <a:ext uri="{FF2B5EF4-FFF2-40B4-BE49-F238E27FC236}">
              <a16:creationId xmlns:a16="http://schemas.microsoft.com/office/drawing/2014/main" id="{39EC2861-2001-4202-A6DD-E67E9F89D7F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6732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17" name="AutoShape 292" descr="mail?cmd=cookie">
          <a:extLst>
            <a:ext uri="{FF2B5EF4-FFF2-40B4-BE49-F238E27FC236}">
              <a16:creationId xmlns:a16="http://schemas.microsoft.com/office/drawing/2014/main" id="{719A56F8-B609-4473-B18A-F85D9893C72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6732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110</xdr:row>
      <xdr:rowOff>0</xdr:rowOff>
    </xdr:from>
    <xdr:ext cx="9525" cy="733425"/>
    <xdr:sp macro="" textlink="">
      <xdr:nvSpPr>
        <xdr:cNvPr id="1642" name="AutoShape 292" descr="mail?cmd=cookie">
          <a:extLst>
            <a:ext uri="{FF2B5EF4-FFF2-40B4-BE49-F238E27FC236}">
              <a16:creationId xmlns:a16="http://schemas.microsoft.com/office/drawing/2014/main" id="{46F6EECB-D51E-458C-B39B-3FC46AF3B37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71678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110</xdr:row>
      <xdr:rowOff>0</xdr:rowOff>
    </xdr:from>
    <xdr:ext cx="9525" cy="733425"/>
    <xdr:sp macro="" textlink="">
      <xdr:nvSpPr>
        <xdr:cNvPr id="1643" name="AutoShape 292" descr="mail?cmd=cookie">
          <a:extLst>
            <a:ext uri="{FF2B5EF4-FFF2-40B4-BE49-F238E27FC236}">
              <a16:creationId xmlns:a16="http://schemas.microsoft.com/office/drawing/2014/main" id="{34A75FA7-0C1F-40E0-AECC-D1BF2C0688C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71678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110</xdr:row>
      <xdr:rowOff>0</xdr:rowOff>
    </xdr:from>
    <xdr:ext cx="9525" cy="733425"/>
    <xdr:sp macro="" textlink="">
      <xdr:nvSpPr>
        <xdr:cNvPr id="1644" name="AutoShape 292" descr="mail?cmd=cookie">
          <a:extLst>
            <a:ext uri="{FF2B5EF4-FFF2-40B4-BE49-F238E27FC236}">
              <a16:creationId xmlns:a16="http://schemas.microsoft.com/office/drawing/2014/main" id="{20BEE838-5C46-4465-881D-3DD84DBD28C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71678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110</xdr:row>
      <xdr:rowOff>0</xdr:rowOff>
    </xdr:from>
    <xdr:ext cx="9525" cy="733425"/>
    <xdr:sp macro="" textlink="">
      <xdr:nvSpPr>
        <xdr:cNvPr id="1645" name="AutoShape 292" descr="mail?cmd=cookie">
          <a:extLst>
            <a:ext uri="{FF2B5EF4-FFF2-40B4-BE49-F238E27FC236}">
              <a16:creationId xmlns:a16="http://schemas.microsoft.com/office/drawing/2014/main" id="{5484BA5E-99D7-43B5-8565-8500E05DC66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71678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110</xdr:row>
      <xdr:rowOff>0</xdr:rowOff>
    </xdr:from>
    <xdr:ext cx="9525" cy="733425"/>
    <xdr:sp macro="" textlink="">
      <xdr:nvSpPr>
        <xdr:cNvPr id="1646" name="AutoShape 292" descr="mail?cmd=cookie">
          <a:extLst>
            <a:ext uri="{FF2B5EF4-FFF2-40B4-BE49-F238E27FC236}">
              <a16:creationId xmlns:a16="http://schemas.microsoft.com/office/drawing/2014/main" id="{B67CAADB-75B0-40E3-BDD7-C80DCB499E1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71678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110</xdr:row>
      <xdr:rowOff>0</xdr:rowOff>
    </xdr:from>
    <xdr:ext cx="9525" cy="733425"/>
    <xdr:sp macro="" textlink="">
      <xdr:nvSpPr>
        <xdr:cNvPr id="1647" name="AutoShape 292" descr="mail?cmd=cookie">
          <a:extLst>
            <a:ext uri="{FF2B5EF4-FFF2-40B4-BE49-F238E27FC236}">
              <a16:creationId xmlns:a16="http://schemas.microsoft.com/office/drawing/2014/main" id="{C5914065-4B1B-4E85-BB06-B3710788960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71678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110</xdr:row>
      <xdr:rowOff>0</xdr:rowOff>
    </xdr:from>
    <xdr:ext cx="9525" cy="733425"/>
    <xdr:sp macro="" textlink="">
      <xdr:nvSpPr>
        <xdr:cNvPr id="1648" name="AutoShape 292" descr="mail?cmd=cookie">
          <a:extLst>
            <a:ext uri="{FF2B5EF4-FFF2-40B4-BE49-F238E27FC236}">
              <a16:creationId xmlns:a16="http://schemas.microsoft.com/office/drawing/2014/main" id="{C2590973-C85E-4DF9-B6D4-E543AEB1CEE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71678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110</xdr:row>
      <xdr:rowOff>0</xdr:rowOff>
    </xdr:from>
    <xdr:ext cx="9525" cy="733425"/>
    <xdr:sp macro="" textlink="">
      <xdr:nvSpPr>
        <xdr:cNvPr id="1649" name="AutoShape 292" descr="mail?cmd=cookie">
          <a:extLst>
            <a:ext uri="{FF2B5EF4-FFF2-40B4-BE49-F238E27FC236}">
              <a16:creationId xmlns:a16="http://schemas.microsoft.com/office/drawing/2014/main" id="{3C68DBC7-ACE2-4425-BD8E-DDB88B03CD8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71678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110</xdr:row>
      <xdr:rowOff>0</xdr:rowOff>
    </xdr:from>
    <xdr:ext cx="9525" cy="733425"/>
    <xdr:sp macro="" textlink="">
      <xdr:nvSpPr>
        <xdr:cNvPr id="1650" name="AutoShape 292" descr="mail?cmd=cookie">
          <a:extLst>
            <a:ext uri="{FF2B5EF4-FFF2-40B4-BE49-F238E27FC236}">
              <a16:creationId xmlns:a16="http://schemas.microsoft.com/office/drawing/2014/main" id="{F46776BA-90CF-4EAF-9D3A-974C6150918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71678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110</xdr:row>
      <xdr:rowOff>0</xdr:rowOff>
    </xdr:from>
    <xdr:ext cx="9525" cy="733425"/>
    <xdr:sp macro="" textlink="">
      <xdr:nvSpPr>
        <xdr:cNvPr id="1651" name="AutoShape 292" descr="mail?cmd=cookie">
          <a:extLst>
            <a:ext uri="{FF2B5EF4-FFF2-40B4-BE49-F238E27FC236}">
              <a16:creationId xmlns:a16="http://schemas.microsoft.com/office/drawing/2014/main" id="{1C5FCDD2-C560-4C6B-89ED-148AD86F707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71678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110</xdr:row>
      <xdr:rowOff>0</xdr:rowOff>
    </xdr:from>
    <xdr:ext cx="9525" cy="733425"/>
    <xdr:sp macro="" textlink="">
      <xdr:nvSpPr>
        <xdr:cNvPr id="1652" name="AutoShape 292" descr="mail?cmd=cookie">
          <a:extLst>
            <a:ext uri="{FF2B5EF4-FFF2-40B4-BE49-F238E27FC236}">
              <a16:creationId xmlns:a16="http://schemas.microsoft.com/office/drawing/2014/main" id="{37570BAE-6240-4572-945E-AECCBACBAF1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71678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110</xdr:row>
      <xdr:rowOff>0</xdr:rowOff>
    </xdr:from>
    <xdr:ext cx="9525" cy="733425"/>
    <xdr:sp macro="" textlink="">
      <xdr:nvSpPr>
        <xdr:cNvPr id="1653" name="AutoShape 292" descr="mail?cmd=cookie">
          <a:extLst>
            <a:ext uri="{FF2B5EF4-FFF2-40B4-BE49-F238E27FC236}">
              <a16:creationId xmlns:a16="http://schemas.microsoft.com/office/drawing/2014/main" id="{E55FC39A-52FA-4A79-8002-46D2A7380BA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71678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110</xdr:row>
      <xdr:rowOff>0</xdr:rowOff>
    </xdr:from>
    <xdr:ext cx="9525" cy="733425"/>
    <xdr:sp macro="" textlink="">
      <xdr:nvSpPr>
        <xdr:cNvPr id="1654" name="AutoShape 292" descr="mail?cmd=cookie">
          <a:extLst>
            <a:ext uri="{FF2B5EF4-FFF2-40B4-BE49-F238E27FC236}">
              <a16:creationId xmlns:a16="http://schemas.microsoft.com/office/drawing/2014/main" id="{3507CD45-8717-461A-BBD2-E152A8BD094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71678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110</xdr:row>
      <xdr:rowOff>0</xdr:rowOff>
    </xdr:from>
    <xdr:ext cx="9525" cy="733425"/>
    <xdr:sp macro="" textlink="">
      <xdr:nvSpPr>
        <xdr:cNvPr id="1655" name="AutoShape 292" descr="mail?cmd=cookie">
          <a:extLst>
            <a:ext uri="{FF2B5EF4-FFF2-40B4-BE49-F238E27FC236}">
              <a16:creationId xmlns:a16="http://schemas.microsoft.com/office/drawing/2014/main" id="{188DAFF3-9209-485E-9BC7-7D1D8EAF319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71678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110</xdr:row>
      <xdr:rowOff>0</xdr:rowOff>
    </xdr:from>
    <xdr:ext cx="9525" cy="733425"/>
    <xdr:sp macro="" textlink="">
      <xdr:nvSpPr>
        <xdr:cNvPr id="1656" name="AutoShape 292" descr="mail?cmd=cookie">
          <a:extLst>
            <a:ext uri="{FF2B5EF4-FFF2-40B4-BE49-F238E27FC236}">
              <a16:creationId xmlns:a16="http://schemas.microsoft.com/office/drawing/2014/main" id="{68FBBC5D-80D6-4AEF-9E10-055B9F9D6DD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71678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110</xdr:row>
      <xdr:rowOff>0</xdr:rowOff>
    </xdr:from>
    <xdr:ext cx="9525" cy="733425"/>
    <xdr:sp macro="" textlink="">
      <xdr:nvSpPr>
        <xdr:cNvPr id="1657" name="AutoShape 292" descr="mail?cmd=cookie">
          <a:extLst>
            <a:ext uri="{FF2B5EF4-FFF2-40B4-BE49-F238E27FC236}">
              <a16:creationId xmlns:a16="http://schemas.microsoft.com/office/drawing/2014/main" id="{3B0DD5C4-B17E-4B75-88A0-DF4F188E7B7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71678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95</xdr:row>
      <xdr:rowOff>0</xdr:rowOff>
    </xdr:from>
    <xdr:ext cx="9525" cy="266700"/>
    <xdr:sp macro="" textlink="">
      <xdr:nvSpPr>
        <xdr:cNvPr id="1658" name="AutoShape 292" descr="mail?cmd=cookie">
          <a:extLst>
            <a:ext uri="{FF2B5EF4-FFF2-40B4-BE49-F238E27FC236}">
              <a16:creationId xmlns:a16="http://schemas.microsoft.com/office/drawing/2014/main" id="{077BECE7-C524-4AAA-89F9-122BB0BCA87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39700200"/>
          <a:ext cx="95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95</xdr:row>
      <xdr:rowOff>0</xdr:rowOff>
    </xdr:from>
    <xdr:ext cx="9525" cy="266700"/>
    <xdr:sp macro="" textlink="">
      <xdr:nvSpPr>
        <xdr:cNvPr id="1659" name="AutoShape 292" descr="mail?cmd=cookie">
          <a:extLst>
            <a:ext uri="{FF2B5EF4-FFF2-40B4-BE49-F238E27FC236}">
              <a16:creationId xmlns:a16="http://schemas.microsoft.com/office/drawing/2014/main" id="{FB10976F-7C7F-460B-AEDB-C2089E3B5BA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39700200"/>
          <a:ext cx="95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95</xdr:row>
      <xdr:rowOff>0</xdr:rowOff>
    </xdr:from>
    <xdr:ext cx="9525" cy="104775"/>
    <xdr:sp macro="" textlink="">
      <xdr:nvSpPr>
        <xdr:cNvPr id="1660" name="AutoShape 292" descr="mail?cmd=cookie">
          <a:extLst>
            <a:ext uri="{FF2B5EF4-FFF2-40B4-BE49-F238E27FC236}">
              <a16:creationId xmlns:a16="http://schemas.microsoft.com/office/drawing/2014/main" id="{4B4D4853-77BA-4961-89AE-CB6203D0A57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39700200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95</xdr:row>
      <xdr:rowOff>0</xdr:rowOff>
    </xdr:from>
    <xdr:ext cx="9525" cy="104775"/>
    <xdr:sp macro="" textlink="">
      <xdr:nvSpPr>
        <xdr:cNvPr id="1661" name="AutoShape 292" descr="mail?cmd=cookie">
          <a:extLst>
            <a:ext uri="{FF2B5EF4-FFF2-40B4-BE49-F238E27FC236}">
              <a16:creationId xmlns:a16="http://schemas.microsoft.com/office/drawing/2014/main" id="{EB953DEE-C98C-4F9B-9C58-0022A60445B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39700200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95</xdr:row>
      <xdr:rowOff>0</xdr:rowOff>
    </xdr:from>
    <xdr:ext cx="9525" cy="104775"/>
    <xdr:sp macro="" textlink="">
      <xdr:nvSpPr>
        <xdr:cNvPr id="1662" name="AutoShape 292" descr="mail?cmd=cookie">
          <a:extLst>
            <a:ext uri="{FF2B5EF4-FFF2-40B4-BE49-F238E27FC236}">
              <a16:creationId xmlns:a16="http://schemas.microsoft.com/office/drawing/2014/main" id="{A299F4CC-9213-48D2-9202-CE1BA0536FE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39700200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95</xdr:row>
      <xdr:rowOff>0</xdr:rowOff>
    </xdr:from>
    <xdr:ext cx="9525" cy="266700"/>
    <xdr:sp macro="" textlink="">
      <xdr:nvSpPr>
        <xdr:cNvPr id="1663" name="AutoShape 292" descr="mail?cmd=cookie">
          <a:extLst>
            <a:ext uri="{FF2B5EF4-FFF2-40B4-BE49-F238E27FC236}">
              <a16:creationId xmlns:a16="http://schemas.microsoft.com/office/drawing/2014/main" id="{2697237A-7D4F-425A-B4F6-2BE47E4E123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39700200"/>
          <a:ext cx="95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95</xdr:row>
      <xdr:rowOff>0</xdr:rowOff>
    </xdr:from>
    <xdr:ext cx="9525" cy="266700"/>
    <xdr:sp macro="" textlink="">
      <xdr:nvSpPr>
        <xdr:cNvPr id="1664" name="AutoShape 292" descr="mail?cmd=cookie">
          <a:extLst>
            <a:ext uri="{FF2B5EF4-FFF2-40B4-BE49-F238E27FC236}">
              <a16:creationId xmlns:a16="http://schemas.microsoft.com/office/drawing/2014/main" id="{F21A4C86-1678-4470-8B56-E4D05744E93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39700200"/>
          <a:ext cx="95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111</xdr:row>
      <xdr:rowOff>0</xdr:rowOff>
    </xdr:from>
    <xdr:ext cx="9525" cy="971550"/>
    <xdr:sp macro="" textlink="">
      <xdr:nvSpPr>
        <xdr:cNvPr id="1665" name="AutoShape 292" descr="mail?cmd=cookie">
          <a:extLst>
            <a:ext uri="{FF2B5EF4-FFF2-40B4-BE49-F238E27FC236}">
              <a16:creationId xmlns:a16="http://schemas.microsoft.com/office/drawing/2014/main" id="{E4D7604B-9BB6-4031-A64C-7F3A444C530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79679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111</xdr:row>
      <xdr:rowOff>0</xdr:rowOff>
    </xdr:from>
    <xdr:ext cx="9525" cy="971550"/>
    <xdr:sp macro="" textlink="">
      <xdr:nvSpPr>
        <xdr:cNvPr id="1666" name="AutoShape 292" descr="mail?cmd=cookie">
          <a:extLst>
            <a:ext uri="{FF2B5EF4-FFF2-40B4-BE49-F238E27FC236}">
              <a16:creationId xmlns:a16="http://schemas.microsoft.com/office/drawing/2014/main" id="{B0F88065-0C6A-43AF-A8BF-BDDB8564A4F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79679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111</xdr:row>
      <xdr:rowOff>0</xdr:rowOff>
    </xdr:from>
    <xdr:ext cx="9525" cy="971550"/>
    <xdr:sp macro="" textlink="">
      <xdr:nvSpPr>
        <xdr:cNvPr id="1667" name="AutoShape 292" descr="mail?cmd=cookie">
          <a:extLst>
            <a:ext uri="{FF2B5EF4-FFF2-40B4-BE49-F238E27FC236}">
              <a16:creationId xmlns:a16="http://schemas.microsoft.com/office/drawing/2014/main" id="{794FF653-D7A2-4CE8-A000-D2270FC6841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79679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111</xdr:row>
      <xdr:rowOff>0</xdr:rowOff>
    </xdr:from>
    <xdr:ext cx="9525" cy="971550"/>
    <xdr:sp macro="" textlink="">
      <xdr:nvSpPr>
        <xdr:cNvPr id="1668" name="AutoShape 292" descr="mail?cmd=cookie">
          <a:extLst>
            <a:ext uri="{FF2B5EF4-FFF2-40B4-BE49-F238E27FC236}">
              <a16:creationId xmlns:a16="http://schemas.microsoft.com/office/drawing/2014/main" id="{780BBDFD-1C7E-4EDB-B469-01ACF8635FC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79679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111</xdr:row>
      <xdr:rowOff>0</xdr:rowOff>
    </xdr:from>
    <xdr:ext cx="9525" cy="971550"/>
    <xdr:sp macro="" textlink="">
      <xdr:nvSpPr>
        <xdr:cNvPr id="1669" name="AutoShape 292" descr="mail?cmd=cookie">
          <a:extLst>
            <a:ext uri="{FF2B5EF4-FFF2-40B4-BE49-F238E27FC236}">
              <a16:creationId xmlns:a16="http://schemas.microsoft.com/office/drawing/2014/main" id="{1AA545D3-ED04-450D-8FEF-3D0A3BD1ACA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79679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111</xdr:row>
      <xdr:rowOff>0</xdr:rowOff>
    </xdr:from>
    <xdr:ext cx="9525" cy="971550"/>
    <xdr:sp macro="" textlink="">
      <xdr:nvSpPr>
        <xdr:cNvPr id="1670" name="AutoShape 292" descr="mail?cmd=cookie">
          <a:extLst>
            <a:ext uri="{FF2B5EF4-FFF2-40B4-BE49-F238E27FC236}">
              <a16:creationId xmlns:a16="http://schemas.microsoft.com/office/drawing/2014/main" id="{01539C94-B0BE-438E-80C6-FA06C34E8F2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79679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733425"/>
    <xdr:sp macro="" textlink="">
      <xdr:nvSpPr>
        <xdr:cNvPr id="1671" name="AutoShape 292" descr="mail?cmd=cookie">
          <a:extLst>
            <a:ext uri="{FF2B5EF4-FFF2-40B4-BE49-F238E27FC236}">
              <a16:creationId xmlns:a16="http://schemas.microsoft.com/office/drawing/2014/main" id="{331C7650-8382-4A94-9545-2C4AF0F5C98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733425"/>
    <xdr:sp macro="" textlink="">
      <xdr:nvSpPr>
        <xdr:cNvPr id="1672" name="AutoShape 292" descr="mail?cmd=cookie">
          <a:extLst>
            <a:ext uri="{FF2B5EF4-FFF2-40B4-BE49-F238E27FC236}">
              <a16:creationId xmlns:a16="http://schemas.microsoft.com/office/drawing/2014/main" id="{3681DE6F-5ACC-4431-AF70-90BCB4A0CB4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733425"/>
    <xdr:sp macro="" textlink="">
      <xdr:nvSpPr>
        <xdr:cNvPr id="1673" name="AutoShape 292" descr="mail?cmd=cookie">
          <a:extLst>
            <a:ext uri="{FF2B5EF4-FFF2-40B4-BE49-F238E27FC236}">
              <a16:creationId xmlns:a16="http://schemas.microsoft.com/office/drawing/2014/main" id="{32F45F3E-1D1E-459F-909D-CB90FC9B476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733425"/>
    <xdr:sp macro="" textlink="">
      <xdr:nvSpPr>
        <xdr:cNvPr id="1674" name="AutoShape 292" descr="mail?cmd=cookie">
          <a:extLst>
            <a:ext uri="{FF2B5EF4-FFF2-40B4-BE49-F238E27FC236}">
              <a16:creationId xmlns:a16="http://schemas.microsoft.com/office/drawing/2014/main" id="{A73CFE1F-401F-4C50-AE06-3C78B3A620C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971550"/>
    <xdr:sp macro="" textlink="">
      <xdr:nvSpPr>
        <xdr:cNvPr id="1675" name="AutoShape 292" descr="mail?cmd=cookie">
          <a:extLst>
            <a:ext uri="{FF2B5EF4-FFF2-40B4-BE49-F238E27FC236}">
              <a16:creationId xmlns:a16="http://schemas.microsoft.com/office/drawing/2014/main" id="{240D0034-95A1-4325-BF2B-7DC5E14B803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971550"/>
    <xdr:sp macro="" textlink="">
      <xdr:nvSpPr>
        <xdr:cNvPr id="1676" name="AutoShape 292" descr="mail?cmd=cookie">
          <a:extLst>
            <a:ext uri="{FF2B5EF4-FFF2-40B4-BE49-F238E27FC236}">
              <a16:creationId xmlns:a16="http://schemas.microsoft.com/office/drawing/2014/main" id="{5D21919D-917E-45B8-A014-330A749EA52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971550"/>
    <xdr:sp macro="" textlink="">
      <xdr:nvSpPr>
        <xdr:cNvPr id="1677" name="AutoShape 292" descr="mail?cmd=cookie">
          <a:extLst>
            <a:ext uri="{FF2B5EF4-FFF2-40B4-BE49-F238E27FC236}">
              <a16:creationId xmlns:a16="http://schemas.microsoft.com/office/drawing/2014/main" id="{A82DD746-BEE0-4958-9175-D0E94DDFD97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971550"/>
    <xdr:sp macro="" textlink="">
      <xdr:nvSpPr>
        <xdr:cNvPr id="1678" name="AutoShape 292" descr="mail?cmd=cookie">
          <a:extLst>
            <a:ext uri="{FF2B5EF4-FFF2-40B4-BE49-F238E27FC236}">
              <a16:creationId xmlns:a16="http://schemas.microsoft.com/office/drawing/2014/main" id="{D7A18FCD-DDB2-4F0A-9AD4-C21CA0A4FF2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733425"/>
    <xdr:sp macro="" textlink="">
      <xdr:nvSpPr>
        <xdr:cNvPr id="1679" name="AutoShape 292" descr="mail?cmd=cookie">
          <a:extLst>
            <a:ext uri="{FF2B5EF4-FFF2-40B4-BE49-F238E27FC236}">
              <a16:creationId xmlns:a16="http://schemas.microsoft.com/office/drawing/2014/main" id="{87B4BCAD-19EE-482E-B6F2-08ABA1606BF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733425"/>
    <xdr:sp macro="" textlink="">
      <xdr:nvSpPr>
        <xdr:cNvPr id="1680" name="AutoShape 292" descr="mail?cmd=cookie">
          <a:extLst>
            <a:ext uri="{FF2B5EF4-FFF2-40B4-BE49-F238E27FC236}">
              <a16:creationId xmlns:a16="http://schemas.microsoft.com/office/drawing/2014/main" id="{6E1E6A8E-2F18-42A2-A3A0-98971D7B699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733425"/>
    <xdr:sp macro="" textlink="">
      <xdr:nvSpPr>
        <xdr:cNvPr id="1681" name="AutoShape 292" descr="mail?cmd=cookie">
          <a:extLst>
            <a:ext uri="{FF2B5EF4-FFF2-40B4-BE49-F238E27FC236}">
              <a16:creationId xmlns:a16="http://schemas.microsoft.com/office/drawing/2014/main" id="{14242195-75E3-4235-AC68-86A61AA48EC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733425"/>
    <xdr:sp macro="" textlink="">
      <xdr:nvSpPr>
        <xdr:cNvPr id="1682" name="AutoShape 292" descr="mail?cmd=cookie">
          <a:extLst>
            <a:ext uri="{FF2B5EF4-FFF2-40B4-BE49-F238E27FC236}">
              <a16:creationId xmlns:a16="http://schemas.microsoft.com/office/drawing/2014/main" id="{AE57852B-015A-4217-9835-9FDB2155CCE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971550"/>
    <xdr:sp macro="" textlink="">
      <xdr:nvSpPr>
        <xdr:cNvPr id="1683" name="AutoShape 292" descr="mail?cmd=cookie">
          <a:extLst>
            <a:ext uri="{FF2B5EF4-FFF2-40B4-BE49-F238E27FC236}">
              <a16:creationId xmlns:a16="http://schemas.microsoft.com/office/drawing/2014/main" id="{6753128C-D784-4749-BFFF-0240D6C9AA1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971550"/>
    <xdr:sp macro="" textlink="">
      <xdr:nvSpPr>
        <xdr:cNvPr id="1684" name="AutoShape 292" descr="mail?cmd=cookie">
          <a:extLst>
            <a:ext uri="{FF2B5EF4-FFF2-40B4-BE49-F238E27FC236}">
              <a16:creationId xmlns:a16="http://schemas.microsoft.com/office/drawing/2014/main" id="{305626A9-A276-4CB8-B21B-482774EFA44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733425"/>
    <xdr:sp macro="" textlink="">
      <xdr:nvSpPr>
        <xdr:cNvPr id="1685" name="AutoShape 292" descr="mail?cmd=cookie">
          <a:extLst>
            <a:ext uri="{FF2B5EF4-FFF2-40B4-BE49-F238E27FC236}">
              <a16:creationId xmlns:a16="http://schemas.microsoft.com/office/drawing/2014/main" id="{AEDEB65F-4604-47E8-99F7-A740B516650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733425"/>
    <xdr:sp macro="" textlink="">
      <xdr:nvSpPr>
        <xdr:cNvPr id="1686" name="AutoShape 292" descr="mail?cmd=cookie">
          <a:extLst>
            <a:ext uri="{FF2B5EF4-FFF2-40B4-BE49-F238E27FC236}">
              <a16:creationId xmlns:a16="http://schemas.microsoft.com/office/drawing/2014/main" id="{1FE23264-1D3E-4E12-94C6-481283B0A78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733425"/>
    <xdr:sp macro="" textlink="">
      <xdr:nvSpPr>
        <xdr:cNvPr id="1687" name="AutoShape 292" descr="mail?cmd=cookie">
          <a:extLst>
            <a:ext uri="{FF2B5EF4-FFF2-40B4-BE49-F238E27FC236}">
              <a16:creationId xmlns:a16="http://schemas.microsoft.com/office/drawing/2014/main" id="{040EA20C-589F-4CDC-8229-4FF5249783E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733425"/>
    <xdr:sp macro="" textlink="">
      <xdr:nvSpPr>
        <xdr:cNvPr id="1688" name="AutoShape 292" descr="mail?cmd=cookie">
          <a:extLst>
            <a:ext uri="{FF2B5EF4-FFF2-40B4-BE49-F238E27FC236}">
              <a16:creationId xmlns:a16="http://schemas.microsoft.com/office/drawing/2014/main" id="{20AAF2BD-E9AB-4D67-A3F1-DE724754565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971550"/>
    <xdr:sp macro="" textlink="">
      <xdr:nvSpPr>
        <xdr:cNvPr id="1689" name="AutoShape 292" descr="mail?cmd=cookie">
          <a:extLst>
            <a:ext uri="{FF2B5EF4-FFF2-40B4-BE49-F238E27FC236}">
              <a16:creationId xmlns:a16="http://schemas.microsoft.com/office/drawing/2014/main" id="{8209DB49-9982-4045-B06A-8B36DC2E004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971550"/>
    <xdr:sp macro="" textlink="">
      <xdr:nvSpPr>
        <xdr:cNvPr id="1690" name="AutoShape 292" descr="mail?cmd=cookie">
          <a:extLst>
            <a:ext uri="{FF2B5EF4-FFF2-40B4-BE49-F238E27FC236}">
              <a16:creationId xmlns:a16="http://schemas.microsoft.com/office/drawing/2014/main" id="{2E1C49F8-0143-484A-BD30-40E92251E36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971550"/>
    <xdr:sp macro="" textlink="">
      <xdr:nvSpPr>
        <xdr:cNvPr id="1691" name="AutoShape 292" descr="mail?cmd=cookie">
          <a:extLst>
            <a:ext uri="{FF2B5EF4-FFF2-40B4-BE49-F238E27FC236}">
              <a16:creationId xmlns:a16="http://schemas.microsoft.com/office/drawing/2014/main" id="{01CA9282-94D4-4403-A8AF-4E19FBC9D66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971550"/>
    <xdr:sp macro="" textlink="">
      <xdr:nvSpPr>
        <xdr:cNvPr id="1692" name="AutoShape 292" descr="mail?cmd=cookie">
          <a:extLst>
            <a:ext uri="{FF2B5EF4-FFF2-40B4-BE49-F238E27FC236}">
              <a16:creationId xmlns:a16="http://schemas.microsoft.com/office/drawing/2014/main" id="{69F3BA38-D8FA-40C2-B33A-57E7BD9329E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733425"/>
    <xdr:sp macro="" textlink="">
      <xdr:nvSpPr>
        <xdr:cNvPr id="1693" name="AutoShape 292" descr="mail?cmd=cookie">
          <a:extLst>
            <a:ext uri="{FF2B5EF4-FFF2-40B4-BE49-F238E27FC236}">
              <a16:creationId xmlns:a16="http://schemas.microsoft.com/office/drawing/2014/main" id="{0D2F3CF7-EE65-419D-A22E-16008A74F23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733425"/>
    <xdr:sp macro="" textlink="">
      <xdr:nvSpPr>
        <xdr:cNvPr id="1694" name="AutoShape 292" descr="mail?cmd=cookie">
          <a:extLst>
            <a:ext uri="{FF2B5EF4-FFF2-40B4-BE49-F238E27FC236}">
              <a16:creationId xmlns:a16="http://schemas.microsoft.com/office/drawing/2014/main" id="{81457B17-5748-45B2-8CB4-2ECDB9E8E70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733425"/>
    <xdr:sp macro="" textlink="">
      <xdr:nvSpPr>
        <xdr:cNvPr id="1695" name="AutoShape 292" descr="mail?cmd=cookie">
          <a:extLst>
            <a:ext uri="{FF2B5EF4-FFF2-40B4-BE49-F238E27FC236}">
              <a16:creationId xmlns:a16="http://schemas.microsoft.com/office/drawing/2014/main" id="{388D3C80-2219-477E-8714-A8FAFA3EB5C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733425"/>
    <xdr:sp macro="" textlink="">
      <xdr:nvSpPr>
        <xdr:cNvPr id="1696" name="AutoShape 292" descr="mail?cmd=cookie">
          <a:extLst>
            <a:ext uri="{FF2B5EF4-FFF2-40B4-BE49-F238E27FC236}">
              <a16:creationId xmlns:a16="http://schemas.microsoft.com/office/drawing/2014/main" id="{AF421A28-B48B-42F2-996D-3452B9C536C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971550"/>
    <xdr:sp macro="" textlink="">
      <xdr:nvSpPr>
        <xdr:cNvPr id="1697" name="AutoShape 292" descr="mail?cmd=cookie">
          <a:extLst>
            <a:ext uri="{FF2B5EF4-FFF2-40B4-BE49-F238E27FC236}">
              <a16:creationId xmlns:a16="http://schemas.microsoft.com/office/drawing/2014/main" id="{E3BE5E02-B9EB-4DF2-957C-97CB0BFD1B4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971550"/>
    <xdr:sp macro="" textlink="">
      <xdr:nvSpPr>
        <xdr:cNvPr id="1698" name="AutoShape 292" descr="mail?cmd=cookie">
          <a:extLst>
            <a:ext uri="{FF2B5EF4-FFF2-40B4-BE49-F238E27FC236}">
              <a16:creationId xmlns:a16="http://schemas.microsoft.com/office/drawing/2014/main" id="{8DA8F59D-A23A-4B29-9DAF-38C5FCC4B87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971550"/>
    <xdr:sp macro="" textlink="">
      <xdr:nvSpPr>
        <xdr:cNvPr id="1699" name="AutoShape 292" descr="mail?cmd=cookie">
          <a:extLst>
            <a:ext uri="{FF2B5EF4-FFF2-40B4-BE49-F238E27FC236}">
              <a16:creationId xmlns:a16="http://schemas.microsoft.com/office/drawing/2014/main" id="{E29FBF05-7821-4387-B46B-0DEA3E08004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971550"/>
    <xdr:sp macro="" textlink="">
      <xdr:nvSpPr>
        <xdr:cNvPr id="1700" name="AutoShape 292" descr="mail?cmd=cookie">
          <a:extLst>
            <a:ext uri="{FF2B5EF4-FFF2-40B4-BE49-F238E27FC236}">
              <a16:creationId xmlns:a16="http://schemas.microsoft.com/office/drawing/2014/main" id="{1943CC3A-3D59-486B-8B93-0DA32F47C8D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971550"/>
    <xdr:sp macro="" textlink="">
      <xdr:nvSpPr>
        <xdr:cNvPr id="1701" name="AutoShape 292" descr="mail?cmd=cookie">
          <a:extLst>
            <a:ext uri="{FF2B5EF4-FFF2-40B4-BE49-F238E27FC236}">
              <a16:creationId xmlns:a16="http://schemas.microsoft.com/office/drawing/2014/main" id="{D37B3474-2959-4115-B223-3C96A356ED4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971550"/>
    <xdr:sp macro="" textlink="">
      <xdr:nvSpPr>
        <xdr:cNvPr id="1702" name="AutoShape 292" descr="mail?cmd=cookie">
          <a:extLst>
            <a:ext uri="{FF2B5EF4-FFF2-40B4-BE49-F238E27FC236}">
              <a16:creationId xmlns:a16="http://schemas.microsoft.com/office/drawing/2014/main" id="{CC984C0E-BEBA-4DBF-845B-EF9BD7DA250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971550"/>
    <xdr:sp macro="" textlink="">
      <xdr:nvSpPr>
        <xdr:cNvPr id="1703" name="AutoShape 292" descr="mail?cmd=cookie">
          <a:extLst>
            <a:ext uri="{FF2B5EF4-FFF2-40B4-BE49-F238E27FC236}">
              <a16:creationId xmlns:a16="http://schemas.microsoft.com/office/drawing/2014/main" id="{4AFF47BD-E9CE-473F-8A88-9B348795D0B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971550"/>
    <xdr:sp macro="" textlink="">
      <xdr:nvSpPr>
        <xdr:cNvPr id="1704" name="AutoShape 292" descr="mail?cmd=cookie">
          <a:extLst>
            <a:ext uri="{FF2B5EF4-FFF2-40B4-BE49-F238E27FC236}">
              <a16:creationId xmlns:a16="http://schemas.microsoft.com/office/drawing/2014/main" id="{99335309-10CB-4BB2-8999-61707E61DE9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971550"/>
    <xdr:sp macro="" textlink="">
      <xdr:nvSpPr>
        <xdr:cNvPr id="1705" name="AutoShape 292" descr="mail?cmd=cookie">
          <a:extLst>
            <a:ext uri="{FF2B5EF4-FFF2-40B4-BE49-F238E27FC236}">
              <a16:creationId xmlns:a16="http://schemas.microsoft.com/office/drawing/2014/main" id="{411ADA88-7A03-4163-945C-04CBA4C9276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971550"/>
    <xdr:sp macro="" textlink="">
      <xdr:nvSpPr>
        <xdr:cNvPr id="1706" name="AutoShape 292" descr="mail?cmd=cookie">
          <a:extLst>
            <a:ext uri="{FF2B5EF4-FFF2-40B4-BE49-F238E27FC236}">
              <a16:creationId xmlns:a16="http://schemas.microsoft.com/office/drawing/2014/main" id="{92CBBC0C-A179-4A5D-A1F0-A525AC829A8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971550"/>
    <xdr:sp macro="" textlink="">
      <xdr:nvSpPr>
        <xdr:cNvPr id="1707" name="AutoShape 292" descr="mail?cmd=cookie">
          <a:extLst>
            <a:ext uri="{FF2B5EF4-FFF2-40B4-BE49-F238E27FC236}">
              <a16:creationId xmlns:a16="http://schemas.microsoft.com/office/drawing/2014/main" id="{DFB2E96F-1E4B-4876-A4EC-5538F178C61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971550"/>
    <xdr:sp macro="" textlink="">
      <xdr:nvSpPr>
        <xdr:cNvPr id="1708" name="AutoShape 292" descr="mail?cmd=cookie">
          <a:extLst>
            <a:ext uri="{FF2B5EF4-FFF2-40B4-BE49-F238E27FC236}">
              <a16:creationId xmlns:a16="http://schemas.microsoft.com/office/drawing/2014/main" id="{01C84D7E-3232-4EAB-84A2-0D75B9F84EF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971550"/>
    <xdr:sp macro="" textlink="">
      <xdr:nvSpPr>
        <xdr:cNvPr id="1709" name="AutoShape 292" descr="mail?cmd=cookie">
          <a:extLst>
            <a:ext uri="{FF2B5EF4-FFF2-40B4-BE49-F238E27FC236}">
              <a16:creationId xmlns:a16="http://schemas.microsoft.com/office/drawing/2014/main" id="{D24CB4F3-9CFB-4FEE-9FA2-5F241E5FB26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112</xdr:row>
      <xdr:rowOff>0</xdr:rowOff>
    </xdr:from>
    <xdr:ext cx="9525" cy="971550"/>
    <xdr:sp macro="" textlink="">
      <xdr:nvSpPr>
        <xdr:cNvPr id="1710" name="AutoShape 292" descr="mail?cmd=cookie">
          <a:extLst>
            <a:ext uri="{FF2B5EF4-FFF2-40B4-BE49-F238E27FC236}">
              <a16:creationId xmlns:a16="http://schemas.microsoft.com/office/drawing/2014/main" id="{0FFD03F8-C3E5-41EB-975A-46463B545C9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87775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114</xdr:row>
      <xdr:rowOff>0</xdr:rowOff>
    </xdr:from>
    <xdr:ext cx="9525" cy="971550"/>
    <xdr:sp macro="" textlink="">
      <xdr:nvSpPr>
        <xdr:cNvPr id="1711" name="AutoShape 292" descr="mail?cmd=cookie">
          <a:extLst>
            <a:ext uri="{FF2B5EF4-FFF2-40B4-BE49-F238E27FC236}">
              <a16:creationId xmlns:a16="http://schemas.microsoft.com/office/drawing/2014/main" id="{A41D10A1-8F88-4363-AAA0-DA26CD1ABAE9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114</xdr:row>
      <xdr:rowOff>0</xdr:rowOff>
    </xdr:from>
    <xdr:ext cx="9525" cy="971550"/>
    <xdr:sp macro="" textlink="">
      <xdr:nvSpPr>
        <xdr:cNvPr id="1712" name="AutoShape 292" descr="mail?cmd=cookie">
          <a:extLst>
            <a:ext uri="{FF2B5EF4-FFF2-40B4-BE49-F238E27FC236}">
              <a16:creationId xmlns:a16="http://schemas.microsoft.com/office/drawing/2014/main" id="{E87F78F6-FB6B-4866-A7AA-BA817464CB0E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114</xdr:row>
      <xdr:rowOff>0</xdr:rowOff>
    </xdr:from>
    <xdr:ext cx="9525" cy="971550"/>
    <xdr:sp macro="" textlink="">
      <xdr:nvSpPr>
        <xdr:cNvPr id="1713" name="AutoShape 292" descr="mail?cmd=cookie">
          <a:extLst>
            <a:ext uri="{FF2B5EF4-FFF2-40B4-BE49-F238E27FC236}">
              <a16:creationId xmlns:a16="http://schemas.microsoft.com/office/drawing/2014/main" id="{A16BAB5A-33A3-4C17-A4FA-31C1EF83E56E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114</xdr:row>
      <xdr:rowOff>0</xdr:rowOff>
    </xdr:from>
    <xdr:ext cx="9525" cy="971550"/>
    <xdr:sp macro="" textlink="">
      <xdr:nvSpPr>
        <xdr:cNvPr id="1714" name="AutoShape 292" descr="mail?cmd=cookie">
          <a:extLst>
            <a:ext uri="{FF2B5EF4-FFF2-40B4-BE49-F238E27FC236}">
              <a16:creationId xmlns:a16="http://schemas.microsoft.com/office/drawing/2014/main" id="{74BD4352-EC79-4CC1-B35C-4A4982823332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114</xdr:row>
      <xdr:rowOff>0</xdr:rowOff>
    </xdr:from>
    <xdr:ext cx="9525" cy="971550"/>
    <xdr:sp macro="" textlink="">
      <xdr:nvSpPr>
        <xdr:cNvPr id="1715" name="AutoShape 292" descr="mail?cmd=cookie">
          <a:extLst>
            <a:ext uri="{FF2B5EF4-FFF2-40B4-BE49-F238E27FC236}">
              <a16:creationId xmlns:a16="http://schemas.microsoft.com/office/drawing/2014/main" id="{38D12C30-6932-4D1B-AA15-BFDAD7A7B0AF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114</xdr:row>
      <xdr:rowOff>0</xdr:rowOff>
    </xdr:from>
    <xdr:ext cx="9525" cy="971550"/>
    <xdr:sp macro="" textlink="">
      <xdr:nvSpPr>
        <xdr:cNvPr id="1716" name="AutoShape 292" descr="mail?cmd=cookie">
          <a:extLst>
            <a:ext uri="{FF2B5EF4-FFF2-40B4-BE49-F238E27FC236}">
              <a16:creationId xmlns:a16="http://schemas.microsoft.com/office/drawing/2014/main" id="{99CCAC99-007E-4DBE-99EF-E063D97DC9D0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114</xdr:row>
      <xdr:rowOff>0</xdr:rowOff>
    </xdr:from>
    <xdr:ext cx="9525" cy="971550"/>
    <xdr:sp macro="" textlink="">
      <xdr:nvSpPr>
        <xdr:cNvPr id="1717" name="AutoShape 292" descr="mail?cmd=cookie">
          <a:extLst>
            <a:ext uri="{FF2B5EF4-FFF2-40B4-BE49-F238E27FC236}">
              <a16:creationId xmlns:a16="http://schemas.microsoft.com/office/drawing/2014/main" id="{2D331048-2AB7-4EC5-B66E-D384F3FFB9B4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114</xdr:row>
      <xdr:rowOff>0</xdr:rowOff>
    </xdr:from>
    <xdr:ext cx="9525" cy="971550"/>
    <xdr:sp macro="" textlink="">
      <xdr:nvSpPr>
        <xdr:cNvPr id="1718" name="AutoShape 292" descr="mail?cmd=cookie">
          <a:extLst>
            <a:ext uri="{FF2B5EF4-FFF2-40B4-BE49-F238E27FC236}">
              <a16:creationId xmlns:a16="http://schemas.microsoft.com/office/drawing/2014/main" id="{E8689F95-7624-49C4-A306-BE667BED24D5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114</xdr:row>
      <xdr:rowOff>0</xdr:rowOff>
    </xdr:from>
    <xdr:ext cx="9525" cy="971550"/>
    <xdr:sp macro="" textlink="">
      <xdr:nvSpPr>
        <xdr:cNvPr id="1719" name="AutoShape 292" descr="mail?cmd=cookie">
          <a:extLst>
            <a:ext uri="{FF2B5EF4-FFF2-40B4-BE49-F238E27FC236}">
              <a16:creationId xmlns:a16="http://schemas.microsoft.com/office/drawing/2014/main" id="{40A44C11-B2D5-4477-94CA-06EBA4F79D60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114</xdr:row>
      <xdr:rowOff>0</xdr:rowOff>
    </xdr:from>
    <xdr:ext cx="9525" cy="971550"/>
    <xdr:sp macro="" textlink="">
      <xdr:nvSpPr>
        <xdr:cNvPr id="1720" name="AutoShape 292" descr="mail?cmd=cookie">
          <a:extLst>
            <a:ext uri="{FF2B5EF4-FFF2-40B4-BE49-F238E27FC236}">
              <a16:creationId xmlns:a16="http://schemas.microsoft.com/office/drawing/2014/main" id="{DF68F676-B341-45E0-8089-8EF12F7561BD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114</xdr:row>
      <xdr:rowOff>0</xdr:rowOff>
    </xdr:from>
    <xdr:ext cx="9525" cy="971550"/>
    <xdr:sp macro="" textlink="">
      <xdr:nvSpPr>
        <xdr:cNvPr id="1721" name="AutoShape 292" descr="mail?cmd=cookie">
          <a:extLst>
            <a:ext uri="{FF2B5EF4-FFF2-40B4-BE49-F238E27FC236}">
              <a16:creationId xmlns:a16="http://schemas.microsoft.com/office/drawing/2014/main" id="{8E4DB0A5-C671-4443-8201-B0A8789241AA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114</xdr:row>
      <xdr:rowOff>0</xdr:rowOff>
    </xdr:from>
    <xdr:ext cx="9525" cy="971550"/>
    <xdr:sp macro="" textlink="">
      <xdr:nvSpPr>
        <xdr:cNvPr id="1722" name="AutoShape 292" descr="mail?cmd=cookie">
          <a:extLst>
            <a:ext uri="{FF2B5EF4-FFF2-40B4-BE49-F238E27FC236}">
              <a16:creationId xmlns:a16="http://schemas.microsoft.com/office/drawing/2014/main" id="{4900056D-8056-4A44-BE8C-226E9A2E37FA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115</xdr:row>
      <xdr:rowOff>0</xdr:rowOff>
    </xdr:from>
    <xdr:ext cx="9525" cy="971550"/>
    <xdr:sp macro="" textlink="">
      <xdr:nvSpPr>
        <xdr:cNvPr id="1723" name="AutoShape 292" descr="mail?cmd=cookie">
          <a:extLst>
            <a:ext uri="{FF2B5EF4-FFF2-40B4-BE49-F238E27FC236}">
              <a16:creationId xmlns:a16="http://schemas.microsoft.com/office/drawing/2014/main" id="{C00BA7B7-E53A-476C-955B-896EBF2433B3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115</xdr:row>
      <xdr:rowOff>0</xdr:rowOff>
    </xdr:from>
    <xdr:ext cx="9525" cy="971550"/>
    <xdr:sp macro="" textlink="">
      <xdr:nvSpPr>
        <xdr:cNvPr id="1724" name="AutoShape 292" descr="mail?cmd=cookie">
          <a:extLst>
            <a:ext uri="{FF2B5EF4-FFF2-40B4-BE49-F238E27FC236}">
              <a16:creationId xmlns:a16="http://schemas.microsoft.com/office/drawing/2014/main" id="{9939724A-BB4E-4816-9EF7-2C5BB4D0D0DC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115</xdr:row>
      <xdr:rowOff>0</xdr:rowOff>
    </xdr:from>
    <xdr:ext cx="9525" cy="971550"/>
    <xdr:sp macro="" textlink="">
      <xdr:nvSpPr>
        <xdr:cNvPr id="1725" name="AutoShape 292" descr="mail?cmd=cookie">
          <a:extLst>
            <a:ext uri="{FF2B5EF4-FFF2-40B4-BE49-F238E27FC236}">
              <a16:creationId xmlns:a16="http://schemas.microsoft.com/office/drawing/2014/main" id="{839D3E27-7E4C-4AD5-97AC-1D9A9980A604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115</xdr:row>
      <xdr:rowOff>0</xdr:rowOff>
    </xdr:from>
    <xdr:ext cx="9525" cy="971550"/>
    <xdr:sp macro="" textlink="">
      <xdr:nvSpPr>
        <xdr:cNvPr id="1726" name="AutoShape 292" descr="mail?cmd=cookie">
          <a:extLst>
            <a:ext uri="{FF2B5EF4-FFF2-40B4-BE49-F238E27FC236}">
              <a16:creationId xmlns:a16="http://schemas.microsoft.com/office/drawing/2014/main" id="{E8C224DA-EFC5-42B0-BDB4-8A97300F6129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115</xdr:row>
      <xdr:rowOff>0</xdr:rowOff>
    </xdr:from>
    <xdr:ext cx="9525" cy="971550"/>
    <xdr:sp macro="" textlink="">
      <xdr:nvSpPr>
        <xdr:cNvPr id="1727" name="AutoShape 292" descr="mail?cmd=cookie">
          <a:extLst>
            <a:ext uri="{FF2B5EF4-FFF2-40B4-BE49-F238E27FC236}">
              <a16:creationId xmlns:a16="http://schemas.microsoft.com/office/drawing/2014/main" id="{653BEE1D-BE60-42FF-AB13-D8BA00255447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115</xdr:row>
      <xdr:rowOff>0</xdr:rowOff>
    </xdr:from>
    <xdr:ext cx="9525" cy="971550"/>
    <xdr:sp macro="" textlink="">
      <xdr:nvSpPr>
        <xdr:cNvPr id="1728" name="AutoShape 292" descr="mail?cmd=cookie">
          <a:extLst>
            <a:ext uri="{FF2B5EF4-FFF2-40B4-BE49-F238E27FC236}">
              <a16:creationId xmlns:a16="http://schemas.microsoft.com/office/drawing/2014/main" id="{A2B420E7-4B54-44E4-9B25-B9AA113AC597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115</xdr:row>
      <xdr:rowOff>0</xdr:rowOff>
    </xdr:from>
    <xdr:ext cx="9525" cy="971550"/>
    <xdr:sp macro="" textlink="">
      <xdr:nvSpPr>
        <xdr:cNvPr id="1729" name="AutoShape 292" descr="mail?cmd=cookie">
          <a:extLst>
            <a:ext uri="{FF2B5EF4-FFF2-40B4-BE49-F238E27FC236}">
              <a16:creationId xmlns:a16="http://schemas.microsoft.com/office/drawing/2014/main" id="{69647D42-2139-44DC-A6D2-0DA77A2F929F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115</xdr:row>
      <xdr:rowOff>0</xdr:rowOff>
    </xdr:from>
    <xdr:ext cx="9525" cy="971550"/>
    <xdr:sp macro="" textlink="">
      <xdr:nvSpPr>
        <xdr:cNvPr id="1730" name="AutoShape 292" descr="mail?cmd=cookie">
          <a:extLst>
            <a:ext uri="{FF2B5EF4-FFF2-40B4-BE49-F238E27FC236}">
              <a16:creationId xmlns:a16="http://schemas.microsoft.com/office/drawing/2014/main" id="{86C18D5B-A4AE-4428-B1D1-26E795395B7B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115</xdr:row>
      <xdr:rowOff>0</xdr:rowOff>
    </xdr:from>
    <xdr:ext cx="9525" cy="971550"/>
    <xdr:sp macro="" textlink="">
      <xdr:nvSpPr>
        <xdr:cNvPr id="1731" name="AutoShape 292" descr="mail?cmd=cookie">
          <a:extLst>
            <a:ext uri="{FF2B5EF4-FFF2-40B4-BE49-F238E27FC236}">
              <a16:creationId xmlns:a16="http://schemas.microsoft.com/office/drawing/2014/main" id="{E3963AC2-136E-48A0-9154-1383841E03DF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115</xdr:row>
      <xdr:rowOff>0</xdr:rowOff>
    </xdr:from>
    <xdr:ext cx="9525" cy="971550"/>
    <xdr:sp macro="" textlink="">
      <xdr:nvSpPr>
        <xdr:cNvPr id="1732" name="AutoShape 292" descr="mail?cmd=cookie">
          <a:extLst>
            <a:ext uri="{FF2B5EF4-FFF2-40B4-BE49-F238E27FC236}">
              <a16:creationId xmlns:a16="http://schemas.microsoft.com/office/drawing/2014/main" id="{ECC3DFB8-0C4D-445F-BF8E-6F02D2965C94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115</xdr:row>
      <xdr:rowOff>0</xdr:rowOff>
    </xdr:from>
    <xdr:ext cx="9525" cy="971550"/>
    <xdr:sp macro="" textlink="">
      <xdr:nvSpPr>
        <xdr:cNvPr id="1733" name="AutoShape 292" descr="mail?cmd=cookie">
          <a:extLst>
            <a:ext uri="{FF2B5EF4-FFF2-40B4-BE49-F238E27FC236}">
              <a16:creationId xmlns:a16="http://schemas.microsoft.com/office/drawing/2014/main" id="{EC4F56A9-D175-479A-AF1E-D96E6382902E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115</xdr:row>
      <xdr:rowOff>0</xdr:rowOff>
    </xdr:from>
    <xdr:ext cx="9525" cy="971550"/>
    <xdr:sp macro="" textlink="">
      <xdr:nvSpPr>
        <xdr:cNvPr id="1734" name="AutoShape 292" descr="mail?cmd=cookie">
          <a:extLst>
            <a:ext uri="{FF2B5EF4-FFF2-40B4-BE49-F238E27FC236}">
              <a16:creationId xmlns:a16="http://schemas.microsoft.com/office/drawing/2014/main" id="{85ADF51F-6BF3-41DE-B191-477002015F92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116</xdr:row>
      <xdr:rowOff>0</xdr:rowOff>
    </xdr:from>
    <xdr:ext cx="9525" cy="971550"/>
    <xdr:sp macro="" textlink="">
      <xdr:nvSpPr>
        <xdr:cNvPr id="1735" name="AutoShape 292" descr="mail?cmd=cookie">
          <a:extLst>
            <a:ext uri="{FF2B5EF4-FFF2-40B4-BE49-F238E27FC236}">
              <a16:creationId xmlns:a16="http://schemas.microsoft.com/office/drawing/2014/main" id="{1DB426D4-8114-46F5-8F33-885C9656D510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116</xdr:row>
      <xdr:rowOff>0</xdr:rowOff>
    </xdr:from>
    <xdr:ext cx="9525" cy="971550"/>
    <xdr:sp macro="" textlink="">
      <xdr:nvSpPr>
        <xdr:cNvPr id="1736" name="AutoShape 292" descr="mail?cmd=cookie">
          <a:extLst>
            <a:ext uri="{FF2B5EF4-FFF2-40B4-BE49-F238E27FC236}">
              <a16:creationId xmlns:a16="http://schemas.microsoft.com/office/drawing/2014/main" id="{853919C3-68E9-4F17-A112-76AE165B4699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116</xdr:row>
      <xdr:rowOff>0</xdr:rowOff>
    </xdr:from>
    <xdr:ext cx="9525" cy="971550"/>
    <xdr:sp macro="" textlink="">
      <xdr:nvSpPr>
        <xdr:cNvPr id="1737" name="AutoShape 292" descr="mail?cmd=cookie">
          <a:extLst>
            <a:ext uri="{FF2B5EF4-FFF2-40B4-BE49-F238E27FC236}">
              <a16:creationId xmlns:a16="http://schemas.microsoft.com/office/drawing/2014/main" id="{C58220C3-2BA9-4826-9207-D56555711FFE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116</xdr:row>
      <xdr:rowOff>0</xdr:rowOff>
    </xdr:from>
    <xdr:ext cx="9525" cy="971550"/>
    <xdr:sp macro="" textlink="">
      <xdr:nvSpPr>
        <xdr:cNvPr id="1738" name="AutoShape 292" descr="mail?cmd=cookie">
          <a:extLst>
            <a:ext uri="{FF2B5EF4-FFF2-40B4-BE49-F238E27FC236}">
              <a16:creationId xmlns:a16="http://schemas.microsoft.com/office/drawing/2014/main" id="{C55E8F1F-AC8A-4CBC-BDC1-D94FACDE4B71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116</xdr:row>
      <xdr:rowOff>0</xdr:rowOff>
    </xdr:from>
    <xdr:ext cx="9525" cy="971550"/>
    <xdr:sp macro="" textlink="">
      <xdr:nvSpPr>
        <xdr:cNvPr id="1739" name="AutoShape 292" descr="mail?cmd=cookie">
          <a:extLst>
            <a:ext uri="{FF2B5EF4-FFF2-40B4-BE49-F238E27FC236}">
              <a16:creationId xmlns:a16="http://schemas.microsoft.com/office/drawing/2014/main" id="{4DC4C8C5-D7C5-4977-B1B9-DB803C035F1D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116</xdr:row>
      <xdr:rowOff>0</xdr:rowOff>
    </xdr:from>
    <xdr:ext cx="9525" cy="971550"/>
    <xdr:sp macro="" textlink="">
      <xdr:nvSpPr>
        <xdr:cNvPr id="1740" name="AutoShape 292" descr="mail?cmd=cookie">
          <a:extLst>
            <a:ext uri="{FF2B5EF4-FFF2-40B4-BE49-F238E27FC236}">
              <a16:creationId xmlns:a16="http://schemas.microsoft.com/office/drawing/2014/main" id="{C0D49CDC-C26C-4895-911A-03427493D305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116</xdr:row>
      <xdr:rowOff>0</xdr:rowOff>
    </xdr:from>
    <xdr:ext cx="9525" cy="971550"/>
    <xdr:sp macro="" textlink="">
      <xdr:nvSpPr>
        <xdr:cNvPr id="1741" name="AutoShape 292" descr="mail?cmd=cookie">
          <a:extLst>
            <a:ext uri="{FF2B5EF4-FFF2-40B4-BE49-F238E27FC236}">
              <a16:creationId xmlns:a16="http://schemas.microsoft.com/office/drawing/2014/main" id="{16F15BA6-8B37-4F9E-8151-74BAB921856D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116</xdr:row>
      <xdr:rowOff>0</xdr:rowOff>
    </xdr:from>
    <xdr:ext cx="9525" cy="971550"/>
    <xdr:sp macro="" textlink="">
      <xdr:nvSpPr>
        <xdr:cNvPr id="1742" name="AutoShape 292" descr="mail?cmd=cookie">
          <a:extLst>
            <a:ext uri="{FF2B5EF4-FFF2-40B4-BE49-F238E27FC236}">
              <a16:creationId xmlns:a16="http://schemas.microsoft.com/office/drawing/2014/main" id="{DDD72D30-8D62-45D2-9CBA-32E46A26F1F2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116</xdr:row>
      <xdr:rowOff>0</xdr:rowOff>
    </xdr:from>
    <xdr:ext cx="9525" cy="971550"/>
    <xdr:sp macro="" textlink="">
      <xdr:nvSpPr>
        <xdr:cNvPr id="1743" name="AutoShape 292" descr="mail?cmd=cookie">
          <a:extLst>
            <a:ext uri="{FF2B5EF4-FFF2-40B4-BE49-F238E27FC236}">
              <a16:creationId xmlns:a16="http://schemas.microsoft.com/office/drawing/2014/main" id="{23D7CC64-400D-4946-A4CE-7D6CE03BA346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116</xdr:row>
      <xdr:rowOff>0</xdr:rowOff>
    </xdr:from>
    <xdr:ext cx="9525" cy="971550"/>
    <xdr:sp macro="" textlink="">
      <xdr:nvSpPr>
        <xdr:cNvPr id="1744" name="AutoShape 292" descr="mail?cmd=cookie">
          <a:extLst>
            <a:ext uri="{FF2B5EF4-FFF2-40B4-BE49-F238E27FC236}">
              <a16:creationId xmlns:a16="http://schemas.microsoft.com/office/drawing/2014/main" id="{D2E33E6E-CDA2-4E1B-97A5-7DA575FE2307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116</xdr:row>
      <xdr:rowOff>0</xdr:rowOff>
    </xdr:from>
    <xdr:ext cx="9525" cy="971550"/>
    <xdr:sp macro="" textlink="">
      <xdr:nvSpPr>
        <xdr:cNvPr id="1745" name="AutoShape 292" descr="mail?cmd=cookie">
          <a:extLst>
            <a:ext uri="{FF2B5EF4-FFF2-40B4-BE49-F238E27FC236}">
              <a16:creationId xmlns:a16="http://schemas.microsoft.com/office/drawing/2014/main" id="{C2C2E3AF-D0B9-48C1-8616-D6F1EC45FB8A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116</xdr:row>
      <xdr:rowOff>0</xdr:rowOff>
    </xdr:from>
    <xdr:ext cx="9525" cy="971550"/>
    <xdr:sp macro="" textlink="">
      <xdr:nvSpPr>
        <xdr:cNvPr id="1746" name="AutoShape 292" descr="mail?cmd=cookie">
          <a:extLst>
            <a:ext uri="{FF2B5EF4-FFF2-40B4-BE49-F238E27FC236}">
              <a16:creationId xmlns:a16="http://schemas.microsoft.com/office/drawing/2014/main" id="{C8ADA6CA-DFAD-4DDA-96E1-FDD0823BE7DC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113</xdr:row>
      <xdr:rowOff>0</xdr:rowOff>
    </xdr:from>
    <xdr:ext cx="9525" cy="971550"/>
    <xdr:sp macro="" textlink="">
      <xdr:nvSpPr>
        <xdr:cNvPr id="1747" name="AutoShape 292" descr="mail?cmd=cookie">
          <a:extLst>
            <a:ext uri="{FF2B5EF4-FFF2-40B4-BE49-F238E27FC236}">
              <a16:creationId xmlns:a16="http://schemas.microsoft.com/office/drawing/2014/main" id="{FA645EE2-151C-45AD-82B0-ABB1EEBD4E5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95871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113</xdr:row>
      <xdr:rowOff>0</xdr:rowOff>
    </xdr:from>
    <xdr:ext cx="9525" cy="971550"/>
    <xdr:sp macro="" textlink="">
      <xdr:nvSpPr>
        <xdr:cNvPr id="1748" name="AutoShape 292" descr="mail?cmd=cookie">
          <a:extLst>
            <a:ext uri="{FF2B5EF4-FFF2-40B4-BE49-F238E27FC236}">
              <a16:creationId xmlns:a16="http://schemas.microsoft.com/office/drawing/2014/main" id="{840A3AEF-A450-4CCF-95A2-2142A19DAD5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95871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113</xdr:row>
      <xdr:rowOff>0</xdr:rowOff>
    </xdr:from>
    <xdr:ext cx="9525" cy="971550"/>
    <xdr:sp macro="" textlink="">
      <xdr:nvSpPr>
        <xdr:cNvPr id="1749" name="AutoShape 292" descr="mail?cmd=cookie">
          <a:extLst>
            <a:ext uri="{FF2B5EF4-FFF2-40B4-BE49-F238E27FC236}">
              <a16:creationId xmlns:a16="http://schemas.microsoft.com/office/drawing/2014/main" id="{FBFA7C81-2E3A-4330-8D61-9921F9470B1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95871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113</xdr:row>
      <xdr:rowOff>0</xdr:rowOff>
    </xdr:from>
    <xdr:ext cx="9525" cy="971550"/>
    <xdr:sp macro="" textlink="">
      <xdr:nvSpPr>
        <xdr:cNvPr id="1750" name="AutoShape 292" descr="mail?cmd=cookie">
          <a:extLst>
            <a:ext uri="{FF2B5EF4-FFF2-40B4-BE49-F238E27FC236}">
              <a16:creationId xmlns:a16="http://schemas.microsoft.com/office/drawing/2014/main" id="{D416E878-24D3-4D8B-A518-9F339A1755D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95871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113</xdr:row>
      <xdr:rowOff>0</xdr:rowOff>
    </xdr:from>
    <xdr:ext cx="9525" cy="971550"/>
    <xdr:sp macro="" textlink="">
      <xdr:nvSpPr>
        <xdr:cNvPr id="1751" name="AutoShape 292" descr="mail?cmd=cookie">
          <a:extLst>
            <a:ext uri="{FF2B5EF4-FFF2-40B4-BE49-F238E27FC236}">
              <a16:creationId xmlns:a16="http://schemas.microsoft.com/office/drawing/2014/main" id="{8B09A14B-8F33-4F62-93C2-87D7336604F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95871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113</xdr:row>
      <xdr:rowOff>0</xdr:rowOff>
    </xdr:from>
    <xdr:ext cx="9525" cy="971550"/>
    <xdr:sp macro="" textlink="">
      <xdr:nvSpPr>
        <xdr:cNvPr id="1752" name="AutoShape 292" descr="mail?cmd=cookie">
          <a:extLst>
            <a:ext uri="{FF2B5EF4-FFF2-40B4-BE49-F238E27FC236}">
              <a16:creationId xmlns:a16="http://schemas.microsoft.com/office/drawing/2014/main" id="{0009ABF6-D0AC-4B5B-A14B-DA2E029F4B7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495871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733425"/>
    <xdr:sp macro="" textlink="">
      <xdr:nvSpPr>
        <xdr:cNvPr id="1753" name="AutoShape 292" descr="mail?cmd=cookie">
          <a:extLst>
            <a:ext uri="{FF2B5EF4-FFF2-40B4-BE49-F238E27FC236}">
              <a16:creationId xmlns:a16="http://schemas.microsoft.com/office/drawing/2014/main" id="{14B08F6C-0DDD-4889-85C8-5595A788ED9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733425"/>
    <xdr:sp macro="" textlink="">
      <xdr:nvSpPr>
        <xdr:cNvPr id="1754" name="AutoShape 292" descr="mail?cmd=cookie">
          <a:extLst>
            <a:ext uri="{FF2B5EF4-FFF2-40B4-BE49-F238E27FC236}">
              <a16:creationId xmlns:a16="http://schemas.microsoft.com/office/drawing/2014/main" id="{160FB7B7-B2A1-4ABF-A1D6-B7EFBD5E62D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733425"/>
    <xdr:sp macro="" textlink="">
      <xdr:nvSpPr>
        <xdr:cNvPr id="1755" name="AutoShape 292" descr="mail?cmd=cookie">
          <a:extLst>
            <a:ext uri="{FF2B5EF4-FFF2-40B4-BE49-F238E27FC236}">
              <a16:creationId xmlns:a16="http://schemas.microsoft.com/office/drawing/2014/main" id="{F60BC610-3527-4417-A4B4-2DBB138DE67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733425"/>
    <xdr:sp macro="" textlink="">
      <xdr:nvSpPr>
        <xdr:cNvPr id="1756" name="AutoShape 292" descr="mail?cmd=cookie">
          <a:extLst>
            <a:ext uri="{FF2B5EF4-FFF2-40B4-BE49-F238E27FC236}">
              <a16:creationId xmlns:a16="http://schemas.microsoft.com/office/drawing/2014/main" id="{AD1C50A1-4EE5-4822-9770-7418887F033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971550"/>
    <xdr:sp macro="" textlink="">
      <xdr:nvSpPr>
        <xdr:cNvPr id="1757" name="AutoShape 292" descr="mail?cmd=cookie">
          <a:extLst>
            <a:ext uri="{FF2B5EF4-FFF2-40B4-BE49-F238E27FC236}">
              <a16:creationId xmlns:a16="http://schemas.microsoft.com/office/drawing/2014/main" id="{F0178946-BE0C-462E-A5B9-271DBB24B3A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971550"/>
    <xdr:sp macro="" textlink="">
      <xdr:nvSpPr>
        <xdr:cNvPr id="1758" name="AutoShape 292" descr="mail?cmd=cookie">
          <a:extLst>
            <a:ext uri="{FF2B5EF4-FFF2-40B4-BE49-F238E27FC236}">
              <a16:creationId xmlns:a16="http://schemas.microsoft.com/office/drawing/2014/main" id="{C24D7DF9-AAB1-4245-9A87-3A595990451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971550"/>
    <xdr:sp macro="" textlink="">
      <xdr:nvSpPr>
        <xdr:cNvPr id="1759" name="AutoShape 292" descr="mail?cmd=cookie">
          <a:extLst>
            <a:ext uri="{FF2B5EF4-FFF2-40B4-BE49-F238E27FC236}">
              <a16:creationId xmlns:a16="http://schemas.microsoft.com/office/drawing/2014/main" id="{9D37C782-E475-4265-85BE-3F84EB490D5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971550"/>
    <xdr:sp macro="" textlink="">
      <xdr:nvSpPr>
        <xdr:cNvPr id="1760" name="AutoShape 292" descr="mail?cmd=cookie">
          <a:extLst>
            <a:ext uri="{FF2B5EF4-FFF2-40B4-BE49-F238E27FC236}">
              <a16:creationId xmlns:a16="http://schemas.microsoft.com/office/drawing/2014/main" id="{39611522-308A-4BB1-B0BD-953DD8B5755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733425"/>
    <xdr:sp macro="" textlink="">
      <xdr:nvSpPr>
        <xdr:cNvPr id="1761" name="AutoShape 292" descr="mail?cmd=cookie">
          <a:extLst>
            <a:ext uri="{FF2B5EF4-FFF2-40B4-BE49-F238E27FC236}">
              <a16:creationId xmlns:a16="http://schemas.microsoft.com/office/drawing/2014/main" id="{E4CB869A-A91D-488D-A1D1-6637DC791D0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733425"/>
    <xdr:sp macro="" textlink="">
      <xdr:nvSpPr>
        <xdr:cNvPr id="1762" name="AutoShape 292" descr="mail?cmd=cookie">
          <a:extLst>
            <a:ext uri="{FF2B5EF4-FFF2-40B4-BE49-F238E27FC236}">
              <a16:creationId xmlns:a16="http://schemas.microsoft.com/office/drawing/2014/main" id="{B8D93213-AB75-49BE-B58B-F09456E3DDF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733425"/>
    <xdr:sp macro="" textlink="">
      <xdr:nvSpPr>
        <xdr:cNvPr id="1763" name="AutoShape 292" descr="mail?cmd=cookie">
          <a:extLst>
            <a:ext uri="{FF2B5EF4-FFF2-40B4-BE49-F238E27FC236}">
              <a16:creationId xmlns:a16="http://schemas.microsoft.com/office/drawing/2014/main" id="{CCD6F259-5D7E-4BF4-ADFE-658C6A25090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733425"/>
    <xdr:sp macro="" textlink="">
      <xdr:nvSpPr>
        <xdr:cNvPr id="1764" name="AutoShape 292" descr="mail?cmd=cookie">
          <a:extLst>
            <a:ext uri="{FF2B5EF4-FFF2-40B4-BE49-F238E27FC236}">
              <a16:creationId xmlns:a16="http://schemas.microsoft.com/office/drawing/2014/main" id="{E216A648-76CD-4042-A8CC-E85C2763C8A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971550"/>
    <xdr:sp macro="" textlink="">
      <xdr:nvSpPr>
        <xdr:cNvPr id="1765" name="AutoShape 292" descr="mail?cmd=cookie">
          <a:extLst>
            <a:ext uri="{FF2B5EF4-FFF2-40B4-BE49-F238E27FC236}">
              <a16:creationId xmlns:a16="http://schemas.microsoft.com/office/drawing/2014/main" id="{137B23D6-04B6-4436-963F-065F3CA45B5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971550"/>
    <xdr:sp macro="" textlink="">
      <xdr:nvSpPr>
        <xdr:cNvPr id="1766" name="AutoShape 292" descr="mail?cmd=cookie">
          <a:extLst>
            <a:ext uri="{FF2B5EF4-FFF2-40B4-BE49-F238E27FC236}">
              <a16:creationId xmlns:a16="http://schemas.microsoft.com/office/drawing/2014/main" id="{6A876736-A3F6-476B-A2E5-568C248AA26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733425"/>
    <xdr:sp macro="" textlink="">
      <xdr:nvSpPr>
        <xdr:cNvPr id="1767" name="AutoShape 292" descr="mail?cmd=cookie">
          <a:extLst>
            <a:ext uri="{FF2B5EF4-FFF2-40B4-BE49-F238E27FC236}">
              <a16:creationId xmlns:a16="http://schemas.microsoft.com/office/drawing/2014/main" id="{6CEF4098-445F-40D9-8B28-DEAB333762A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733425"/>
    <xdr:sp macro="" textlink="">
      <xdr:nvSpPr>
        <xdr:cNvPr id="1768" name="AutoShape 292" descr="mail?cmd=cookie">
          <a:extLst>
            <a:ext uri="{FF2B5EF4-FFF2-40B4-BE49-F238E27FC236}">
              <a16:creationId xmlns:a16="http://schemas.microsoft.com/office/drawing/2014/main" id="{BCAC31C9-268B-43EC-898C-B409AF92009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733425"/>
    <xdr:sp macro="" textlink="">
      <xdr:nvSpPr>
        <xdr:cNvPr id="1769" name="AutoShape 292" descr="mail?cmd=cookie">
          <a:extLst>
            <a:ext uri="{FF2B5EF4-FFF2-40B4-BE49-F238E27FC236}">
              <a16:creationId xmlns:a16="http://schemas.microsoft.com/office/drawing/2014/main" id="{8D856249-BC0C-4211-B51F-8C79DDF5AFA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733425"/>
    <xdr:sp macro="" textlink="">
      <xdr:nvSpPr>
        <xdr:cNvPr id="1770" name="AutoShape 292" descr="mail?cmd=cookie">
          <a:extLst>
            <a:ext uri="{FF2B5EF4-FFF2-40B4-BE49-F238E27FC236}">
              <a16:creationId xmlns:a16="http://schemas.microsoft.com/office/drawing/2014/main" id="{ECFF17D8-1FC6-44AF-BFCC-82983CC7E32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971550"/>
    <xdr:sp macro="" textlink="">
      <xdr:nvSpPr>
        <xdr:cNvPr id="1771" name="AutoShape 292" descr="mail?cmd=cookie">
          <a:extLst>
            <a:ext uri="{FF2B5EF4-FFF2-40B4-BE49-F238E27FC236}">
              <a16:creationId xmlns:a16="http://schemas.microsoft.com/office/drawing/2014/main" id="{022359F7-39DC-4E2D-AAB0-F560D9416FF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971550"/>
    <xdr:sp macro="" textlink="">
      <xdr:nvSpPr>
        <xdr:cNvPr id="1772" name="AutoShape 292" descr="mail?cmd=cookie">
          <a:extLst>
            <a:ext uri="{FF2B5EF4-FFF2-40B4-BE49-F238E27FC236}">
              <a16:creationId xmlns:a16="http://schemas.microsoft.com/office/drawing/2014/main" id="{EFE6792D-97BD-43B7-8384-E54F86CE005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971550"/>
    <xdr:sp macro="" textlink="">
      <xdr:nvSpPr>
        <xdr:cNvPr id="1773" name="AutoShape 292" descr="mail?cmd=cookie">
          <a:extLst>
            <a:ext uri="{FF2B5EF4-FFF2-40B4-BE49-F238E27FC236}">
              <a16:creationId xmlns:a16="http://schemas.microsoft.com/office/drawing/2014/main" id="{64EA1605-76DD-477B-97E7-27D04EC299D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971550"/>
    <xdr:sp macro="" textlink="">
      <xdr:nvSpPr>
        <xdr:cNvPr id="1774" name="AutoShape 292" descr="mail?cmd=cookie">
          <a:extLst>
            <a:ext uri="{FF2B5EF4-FFF2-40B4-BE49-F238E27FC236}">
              <a16:creationId xmlns:a16="http://schemas.microsoft.com/office/drawing/2014/main" id="{807C48A0-7871-4ECB-80B2-C2ADB33B2B0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733425"/>
    <xdr:sp macro="" textlink="">
      <xdr:nvSpPr>
        <xdr:cNvPr id="1775" name="AutoShape 292" descr="mail?cmd=cookie">
          <a:extLst>
            <a:ext uri="{FF2B5EF4-FFF2-40B4-BE49-F238E27FC236}">
              <a16:creationId xmlns:a16="http://schemas.microsoft.com/office/drawing/2014/main" id="{CA864045-13E8-486B-8AD5-1C0589E11EA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733425"/>
    <xdr:sp macro="" textlink="">
      <xdr:nvSpPr>
        <xdr:cNvPr id="1776" name="AutoShape 292" descr="mail?cmd=cookie">
          <a:extLst>
            <a:ext uri="{FF2B5EF4-FFF2-40B4-BE49-F238E27FC236}">
              <a16:creationId xmlns:a16="http://schemas.microsoft.com/office/drawing/2014/main" id="{2DD5A7F3-4B25-4B10-9272-747B324FA31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733425"/>
    <xdr:sp macro="" textlink="">
      <xdr:nvSpPr>
        <xdr:cNvPr id="1777" name="AutoShape 292" descr="mail?cmd=cookie">
          <a:extLst>
            <a:ext uri="{FF2B5EF4-FFF2-40B4-BE49-F238E27FC236}">
              <a16:creationId xmlns:a16="http://schemas.microsoft.com/office/drawing/2014/main" id="{247B1B39-5E69-4BCC-8D9A-7748604E0D9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733425"/>
    <xdr:sp macro="" textlink="">
      <xdr:nvSpPr>
        <xdr:cNvPr id="1778" name="AutoShape 292" descr="mail?cmd=cookie">
          <a:extLst>
            <a:ext uri="{FF2B5EF4-FFF2-40B4-BE49-F238E27FC236}">
              <a16:creationId xmlns:a16="http://schemas.microsoft.com/office/drawing/2014/main" id="{66EFD3BB-7BA2-4D30-8125-49535C47A9E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971550"/>
    <xdr:sp macro="" textlink="">
      <xdr:nvSpPr>
        <xdr:cNvPr id="1779" name="AutoShape 292" descr="mail?cmd=cookie">
          <a:extLst>
            <a:ext uri="{FF2B5EF4-FFF2-40B4-BE49-F238E27FC236}">
              <a16:creationId xmlns:a16="http://schemas.microsoft.com/office/drawing/2014/main" id="{E4B3DD51-4A93-4A1F-84D6-9743C4AFB6E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971550"/>
    <xdr:sp macro="" textlink="">
      <xdr:nvSpPr>
        <xdr:cNvPr id="1780" name="AutoShape 292" descr="mail?cmd=cookie">
          <a:extLst>
            <a:ext uri="{FF2B5EF4-FFF2-40B4-BE49-F238E27FC236}">
              <a16:creationId xmlns:a16="http://schemas.microsoft.com/office/drawing/2014/main" id="{81E1519C-90B0-4573-808E-96DD88DF14B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971550"/>
    <xdr:sp macro="" textlink="">
      <xdr:nvSpPr>
        <xdr:cNvPr id="1781" name="AutoShape 292" descr="mail?cmd=cookie">
          <a:extLst>
            <a:ext uri="{FF2B5EF4-FFF2-40B4-BE49-F238E27FC236}">
              <a16:creationId xmlns:a16="http://schemas.microsoft.com/office/drawing/2014/main" id="{675FFA93-2CDA-430C-8B5A-B944793B000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971550"/>
    <xdr:sp macro="" textlink="">
      <xdr:nvSpPr>
        <xdr:cNvPr id="1782" name="AutoShape 292" descr="mail?cmd=cookie">
          <a:extLst>
            <a:ext uri="{FF2B5EF4-FFF2-40B4-BE49-F238E27FC236}">
              <a16:creationId xmlns:a16="http://schemas.microsoft.com/office/drawing/2014/main" id="{9BE961D3-4B05-45D6-9907-4E79E61D011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971550"/>
    <xdr:sp macro="" textlink="">
      <xdr:nvSpPr>
        <xdr:cNvPr id="1783" name="AutoShape 292" descr="mail?cmd=cookie">
          <a:extLst>
            <a:ext uri="{FF2B5EF4-FFF2-40B4-BE49-F238E27FC236}">
              <a16:creationId xmlns:a16="http://schemas.microsoft.com/office/drawing/2014/main" id="{AB1E25AA-EF47-443E-AB31-AB0503ECD84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971550"/>
    <xdr:sp macro="" textlink="">
      <xdr:nvSpPr>
        <xdr:cNvPr id="1784" name="AutoShape 292" descr="mail?cmd=cookie">
          <a:extLst>
            <a:ext uri="{FF2B5EF4-FFF2-40B4-BE49-F238E27FC236}">
              <a16:creationId xmlns:a16="http://schemas.microsoft.com/office/drawing/2014/main" id="{1B19659A-8EB1-4A61-B5FC-16B7528D542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971550"/>
    <xdr:sp macro="" textlink="">
      <xdr:nvSpPr>
        <xdr:cNvPr id="1785" name="AutoShape 292" descr="mail?cmd=cookie">
          <a:extLst>
            <a:ext uri="{FF2B5EF4-FFF2-40B4-BE49-F238E27FC236}">
              <a16:creationId xmlns:a16="http://schemas.microsoft.com/office/drawing/2014/main" id="{589C4A97-73FD-4E1B-96B1-949F9240CCD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114</xdr:row>
      <xdr:rowOff>0</xdr:rowOff>
    </xdr:from>
    <xdr:ext cx="9525" cy="971550"/>
    <xdr:sp macro="" textlink="">
      <xdr:nvSpPr>
        <xdr:cNvPr id="1786" name="AutoShape 292" descr="mail?cmd=cookie">
          <a:extLst>
            <a:ext uri="{FF2B5EF4-FFF2-40B4-BE49-F238E27FC236}">
              <a16:creationId xmlns:a16="http://schemas.microsoft.com/office/drawing/2014/main" id="{2C73A11B-AA45-4AB1-A396-03E3FD04C70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03682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733425"/>
    <xdr:sp macro="" textlink="">
      <xdr:nvSpPr>
        <xdr:cNvPr id="1787" name="AutoShape 292" descr="mail?cmd=cookie">
          <a:extLst>
            <a:ext uri="{FF2B5EF4-FFF2-40B4-BE49-F238E27FC236}">
              <a16:creationId xmlns:a16="http://schemas.microsoft.com/office/drawing/2014/main" id="{5877AD40-4B8C-4B97-A6C2-F19B8117B6F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733425"/>
    <xdr:sp macro="" textlink="">
      <xdr:nvSpPr>
        <xdr:cNvPr id="1788" name="AutoShape 292" descr="mail?cmd=cookie">
          <a:extLst>
            <a:ext uri="{FF2B5EF4-FFF2-40B4-BE49-F238E27FC236}">
              <a16:creationId xmlns:a16="http://schemas.microsoft.com/office/drawing/2014/main" id="{9DD145EE-9E11-4A10-914C-1599ED1D12E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733425"/>
    <xdr:sp macro="" textlink="">
      <xdr:nvSpPr>
        <xdr:cNvPr id="1789" name="AutoShape 292" descr="mail?cmd=cookie">
          <a:extLst>
            <a:ext uri="{FF2B5EF4-FFF2-40B4-BE49-F238E27FC236}">
              <a16:creationId xmlns:a16="http://schemas.microsoft.com/office/drawing/2014/main" id="{EDF263A7-7EB0-4FA7-8163-7B729F84574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733425"/>
    <xdr:sp macro="" textlink="">
      <xdr:nvSpPr>
        <xdr:cNvPr id="1790" name="AutoShape 292" descr="mail?cmd=cookie">
          <a:extLst>
            <a:ext uri="{FF2B5EF4-FFF2-40B4-BE49-F238E27FC236}">
              <a16:creationId xmlns:a16="http://schemas.microsoft.com/office/drawing/2014/main" id="{DD4C7541-6DC8-4218-925F-006ADC6F053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971550"/>
    <xdr:sp macro="" textlink="">
      <xdr:nvSpPr>
        <xdr:cNvPr id="1791" name="AutoShape 292" descr="mail?cmd=cookie">
          <a:extLst>
            <a:ext uri="{FF2B5EF4-FFF2-40B4-BE49-F238E27FC236}">
              <a16:creationId xmlns:a16="http://schemas.microsoft.com/office/drawing/2014/main" id="{CE24483C-0AAB-482F-800B-EB17E07C98B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971550"/>
    <xdr:sp macro="" textlink="">
      <xdr:nvSpPr>
        <xdr:cNvPr id="1792" name="AutoShape 292" descr="mail?cmd=cookie">
          <a:extLst>
            <a:ext uri="{FF2B5EF4-FFF2-40B4-BE49-F238E27FC236}">
              <a16:creationId xmlns:a16="http://schemas.microsoft.com/office/drawing/2014/main" id="{87110FD3-0127-4BA2-A5B5-0D2251C3AA6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971550"/>
    <xdr:sp macro="" textlink="">
      <xdr:nvSpPr>
        <xdr:cNvPr id="1793" name="AutoShape 292" descr="mail?cmd=cookie">
          <a:extLst>
            <a:ext uri="{FF2B5EF4-FFF2-40B4-BE49-F238E27FC236}">
              <a16:creationId xmlns:a16="http://schemas.microsoft.com/office/drawing/2014/main" id="{4FA6B7E5-E8D9-4D51-8041-32862730EC1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971550"/>
    <xdr:sp macro="" textlink="">
      <xdr:nvSpPr>
        <xdr:cNvPr id="1794" name="AutoShape 292" descr="mail?cmd=cookie">
          <a:extLst>
            <a:ext uri="{FF2B5EF4-FFF2-40B4-BE49-F238E27FC236}">
              <a16:creationId xmlns:a16="http://schemas.microsoft.com/office/drawing/2014/main" id="{45EE9507-5D25-4ADD-99FF-95D7EF4C77C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733425"/>
    <xdr:sp macro="" textlink="">
      <xdr:nvSpPr>
        <xdr:cNvPr id="1795" name="AutoShape 292" descr="mail?cmd=cookie">
          <a:extLst>
            <a:ext uri="{FF2B5EF4-FFF2-40B4-BE49-F238E27FC236}">
              <a16:creationId xmlns:a16="http://schemas.microsoft.com/office/drawing/2014/main" id="{80F8F686-30E5-4400-BF36-032C3CFD503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733425"/>
    <xdr:sp macro="" textlink="">
      <xdr:nvSpPr>
        <xdr:cNvPr id="1796" name="AutoShape 292" descr="mail?cmd=cookie">
          <a:extLst>
            <a:ext uri="{FF2B5EF4-FFF2-40B4-BE49-F238E27FC236}">
              <a16:creationId xmlns:a16="http://schemas.microsoft.com/office/drawing/2014/main" id="{A88D7E09-2111-469B-8945-4B7286B1DC2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733425"/>
    <xdr:sp macro="" textlink="">
      <xdr:nvSpPr>
        <xdr:cNvPr id="1797" name="AutoShape 292" descr="mail?cmd=cookie">
          <a:extLst>
            <a:ext uri="{FF2B5EF4-FFF2-40B4-BE49-F238E27FC236}">
              <a16:creationId xmlns:a16="http://schemas.microsoft.com/office/drawing/2014/main" id="{1E21396E-1A80-4DBD-82F5-E9E9BAFF4F6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733425"/>
    <xdr:sp macro="" textlink="">
      <xdr:nvSpPr>
        <xdr:cNvPr id="1798" name="AutoShape 292" descr="mail?cmd=cookie">
          <a:extLst>
            <a:ext uri="{FF2B5EF4-FFF2-40B4-BE49-F238E27FC236}">
              <a16:creationId xmlns:a16="http://schemas.microsoft.com/office/drawing/2014/main" id="{23F20619-5A09-4FD6-90F2-9D4DC919DD9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971550"/>
    <xdr:sp macro="" textlink="">
      <xdr:nvSpPr>
        <xdr:cNvPr id="1799" name="AutoShape 292" descr="mail?cmd=cookie">
          <a:extLst>
            <a:ext uri="{FF2B5EF4-FFF2-40B4-BE49-F238E27FC236}">
              <a16:creationId xmlns:a16="http://schemas.microsoft.com/office/drawing/2014/main" id="{0A7A7433-8956-4F2A-8E60-D8289DD0AD8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971550"/>
    <xdr:sp macro="" textlink="">
      <xdr:nvSpPr>
        <xdr:cNvPr id="1800" name="AutoShape 292" descr="mail?cmd=cookie">
          <a:extLst>
            <a:ext uri="{FF2B5EF4-FFF2-40B4-BE49-F238E27FC236}">
              <a16:creationId xmlns:a16="http://schemas.microsoft.com/office/drawing/2014/main" id="{F9AD9DEB-E12A-4FD7-A296-792173842B6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733425"/>
    <xdr:sp macro="" textlink="">
      <xdr:nvSpPr>
        <xdr:cNvPr id="1801" name="AutoShape 292" descr="mail?cmd=cookie">
          <a:extLst>
            <a:ext uri="{FF2B5EF4-FFF2-40B4-BE49-F238E27FC236}">
              <a16:creationId xmlns:a16="http://schemas.microsoft.com/office/drawing/2014/main" id="{9C3D619F-BA04-455C-80E9-6C58B4239AC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733425"/>
    <xdr:sp macro="" textlink="">
      <xdr:nvSpPr>
        <xdr:cNvPr id="1802" name="AutoShape 292" descr="mail?cmd=cookie">
          <a:extLst>
            <a:ext uri="{FF2B5EF4-FFF2-40B4-BE49-F238E27FC236}">
              <a16:creationId xmlns:a16="http://schemas.microsoft.com/office/drawing/2014/main" id="{4E782DD5-BCEC-425E-AF71-D0E535475D0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733425"/>
    <xdr:sp macro="" textlink="">
      <xdr:nvSpPr>
        <xdr:cNvPr id="1803" name="AutoShape 292" descr="mail?cmd=cookie">
          <a:extLst>
            <a:ext uri="{FF2B5EF4-FFF2-40B4-BE49-F238E27FC236}">
              <a16:creationId xmlns:a16="http://schemas.microsoft.com/office/drawing/2014/main" id="{75DECE00-57BF-403E-9064-F9F652252B6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733425"/>
    <xdr:sp macro="" textlink="">
      <xdr:nvSpPr>
        <xdr:cNvPr id="1804" name="AutoShape 292" descr="mail?cmd=cookie">
          <a:extLst>
            <a:ext uri="{FF2B5EF4-FFF2-40B4-BE49-F238E27FC236}">
              <a16:creationId xmlns:a16="http://schemas.microsoft.com/office/drawing/2014/main" id="{6C13F5DA-22E9-44FE-8D26-9E42EF0846C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971550"/>
    <xdr:sp macro="" textlink="">
      <xdr:nvSpPr>
        <xdr:cNvPr id="1805" name="AutoShape 292" descr="mail?cmd=cookie">
          <a:extLst>
            <a:ext uri="{FF2B5EF4-FFF2-40B4-BE49-F238E27FC236}">
              <a16:creationId xmlns:a16="http://schemas.microsoft.com/office/drawing/2014/main" id="{DDA402CE-2055-4DA0-8827-3D7C44F82BD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971550"/>
    <xdr:sp macro="" textlink="">
      <xdr:nvSpPr>
        <xdr:cNvPr id="1806" name="AutoShape 292" descr="mail?cmd=cookie">
          <a:extLst>
            <a:ext uri="{FF2B5EF4-FFF2-40B4-BE49-F238E27FC236}">
              <a16:creationId xmlns:a16="http://schemas.microsoft.com/office/drawing/2014/main" id="{378017A2-ADB8-45A0-BC8C-54C400D39FE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971550"/>
    <xdr:sp macro="" textlink="">
      <xdr:nvSpPr>
        <xdr:cNvPr id="1807" name="AutoShape 292" descr="mail?cmd=cookie">
          <a:extLst>
            <a:ext uri="{FF2B5EF4-FFF2-40B4-BE49-F238E27FC236}">
              <a16:creationId xmlns:a16="http://schemas.microsoft.com/office/drawing/2014/main" id="{40C687E3-8502-4126-9AC7-AA083F43654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971550"/>
    <xdr:sp macro="" textlink="">
      <xdr:nvSpPr>
        <xdr:cNvPr id="1808" name="AutoShape 292" descr="mail?cmd=cookie">
          <a:extLst>
            <a:ext uri="{FF2B5EF4-FFF2-40B4-BE49-F238E27FC236}">
              <a16:creationId xmlns:a16="http://schemas.microsoft.com/office/drawing/2014/main" id="{3DBC126E-FD12-499E-A61F-1D035659FF8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733425"/>
    <xdr:sp macro="" textlink="">
      <xdr:nvSpPr>
        <xdr:cNvPr id="1809" name="AutoShape 292" descr="mail?cmd=cookie">
          <a:extLst>
            <a:ext uri="{FF2B5EF4-FFF2-40B4-BE49-F238E27FC236}">
              <a16:creationId xmlns:a16="http://schemas.microsoft.com/office/drawing/2014/main" id="{0348D42C-2CBF-4F3E-B9EB-FCF31FA6C78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733425"/>
    <xdr:sp macro="" textlink="">
      <xdr:nvSpPr>
        <xdr:cNvPr id="1810" name="AutoShape 292" descr="mail?cmd=cookie">
          <a:extLst>
            <a:ext uri="{FF2B5EF4-FFF2-40B4-BE49-F238E27FC236}">
              <a16:creationId xmlns:a16="http://schemas.microsoft.com/office/drawing/2014/main" id="{1D9A62AC-B504-47A9-8204-25D7EFA1C84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733425"/>
    <xdr:sp macro="" textlink="">
      <xdr:nvSpPr>
        <xdr:cNvPr id="1811" name="AutoShape 292" descr="mail?cmd=cookie">
          <a:extLst>
            <a:ext uri="{FF2B5EF4-FFF2-40B4-BE49-F238E27FC236}">
              <a16:creationId xmlns:a16="http://schemas.microsoft.com/office/drawing/2014/main" id="{E0DAFDCE-13A5-4024-82D2-76FF721A106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733425"/>
    <xdr:sp macro="" textlink="">
      <xdr:nvSpPr>
        <xdr:cNvPr id="1812" name="AutoShape 292" descr="mail?cmd=cookie">
          <a:extLst>
            <a:ext uri="{FF2B5EF4-FFF2-40B4-BE49-F238E27FC236}">
              <a16:creationId xmlns:a16="http://schemas.microsoft.com/office/drawing/2014/main" id="{5C2155EA-6FD3-403C-9C45-22FD37835F9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971550"/>
    <xdr:sp macro="" textlink="">
      <xdr:nvSpPr>
        <xdr:cNvPr id="1813" name="AutoShape 292" descr="mail?cmd=cookie">
          <a:extLst>
            <a:ext uri="{FF2B5EF4-FFF2-40B4-BE49-F238E27FC236}">
              <a16:creationId xmlns:a16="http://schemas.microsoft.com/office/drawing/2014/main" id="{CFBD30C6-5A98-4B50-A426-CB445315C8B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971550"/>
    <xdr:sp macro="" textlink="">
      <xdr:nvSpPr>
        <xdr:cNvPr id="1814" name="AutoShape 292" descr="mail?cmd=cookie">
          <a:extLst>
            <a:ext uri="{FF2B5EF4-FFF2-40B4-BE49-F238E27FC236}">
              <a16:creationId xmlns:a16="http://schemas.microsoft.com/office/drawing/2014/main" id="{02CBDD54-0EA7-4ACA-AE3D-8A5AE7FF850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971550"/>
    <xdr:sp macro="" textlink="">
      <xdr:nvSpPr>
        <xdr:cNvPr id="1815" name="AutoShape 292" descr="mail?cmd=cookie">
          <a:extLst>
            <a:ext uri="{FF2B5EF4-FFF2-40B4-BE49-F238E27FC236}">
              <a16:creationId xmlns:a16="http://schemas.microsoft.com/office/drawing/2014/main" id="{50C9874A-4DE9-4727-9C1E-0022B4F2E3E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971550"/>
    <xdr:sp macro="" textlink="">
      <xdr:nvSpPr>
        <xdr:cNvPr id="1816" name="AutoShape 292" descr="mail?cmd=cookie">
          <a:extLst>
            <a:ext uri="{FF2B5EF4-FFF2-40B4-BE49-F238E27FC236}">
              <a16:creationId xmlns:a16="http://schemas.microsoft.com/office/drawing/2014/main" id="{8474600D-F537-4326-9682-6315D397F3A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971550"/>
    <xdr:sp macro="" textlink="">
      <xdr:nvSpPr>
        <xdr:cNvPr id="1817" name="AutoShape 292" descr="mail?cmd=cookie">
          <a:extLst>
            <a:ext uri="{FF2B5EF4-FFF2-40B4-BE49-F238E27FC236}">
              <a16:creationId xmlns:a16="http://schemas.microsoft.com/office/drawing/2014/main" id="{C1B12C54-E95F-4E2B-A127-13E8B038B1E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971550"/>
    <xdr:sp macro="" textlink="">
      <xdr:nvSpPr>
        <xdr:cNvPr id="1818" name="AutoShape 292" descr="mail?cmd=cookie">
          <a:extLst>
            <a:ext uri="{FF2B5EF4-FFF2-40B4-BE49-F238E27FC236}">
              <a16:creationId xmlns:a16="http://schemas.microsoft.com/office/drawing/2014/main" id="{812E7D08-F2DC-4629-BC68-AE3BE9BD826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971550"/>
    <xdr:sp macro="" textlink="">
      <xdr:nvSpPr>
        <xdr:cNvPr id="1819" name="AutoShape 292" descr="mail?cmd=cookie">
          <a:extLst>
            <a:ext uri="{FF2B5EF4-FFF2-40B4-BE49-F238E27FC236}">
              <a16:creationId xmlns:a16="http://schemas.microsoft.com/office/drawing/2014/main" id="{2C3E6FEB-FDF5-463B-A8B1-91F975E3EE5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115</xdr:row>
      <xdr:rowOff>0</xdr:rowOff>
    </xdr:from>
    <xdr:ext cx="9525" cy="971550"/>
    <xdr:sp macro="" textlink="">
      <xdr:nvSpPr>
        <xdr:cNvPr id="1820" name="AutoShape 292" descr="mail?cmd=cookie">
          <a:extLst>
            <a:ext uri="{FF2B5EF4-FFF2-40B4-BE49-F238E27FC236}">
              <a16:creationId xmlns:a16="http://schemas.microsoft.com/office/drawing/2014/main" id="{628D4939-C9B5-49D4-805C-6B8A9D69822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11873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21" name="AutoShape 292" descr="mail?cmd=cookie">
          <a:extLst>
            <a:ext uri="{FF2B5EF4-FFF2-40B4-BE49-F238E27FC236}">
              <a16:creationId xmlns:a16="http://schemas.microsoft.com/office/drawing/2014/main" id="{5B749A37-2FED-463F-BB81-9A8A13E30D2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22" name="AutoShape 292" descr="mail?cmd=cookie">
          <a:extLst>
            <a:ext uri="{FF2B5EF4-FFF2-40B4-BE49-F238E27FC236}">
              <a16:creationId xmlns:a16="http://schemas.microsoft.com/office/drawing/2014/main" id="{8DA95F1E-BB44-4987-9D79-B1E5306AC07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23" name="AutoShape 292" descr="mail?cmd=cookie">
          <a:extLst>
            <a:ext uri="{FF2B5EF4-FFF2-40B4-BE49-F238E27FC236}">
              <a16:creationId xmlns:a16="http://schemas.microsoft.com/office/drawing/2014/main" id="{0BB84954-7F44-43CF-A73A-BF632C254B0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24" name="AutoShape 292" descr="mail?cmd=cookie">
          <a:extLst>
            <a:ext uri="{FF2B5EF4-FFF2-40B4-BE49-F238E27FC236}">
              <a16:creationId xmlns:a16="http://schemas.microsoft.com/office/drawing/2014/main" id="{44040381-01EC-4E44-84A2-ECB257BB6E2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971550"/>
    <xdr:sp macro="" textlink="">
      <xdr:nvSpPr>
        <xdr:cNvPr id="1825" name="AutoShape 292" descr="mail?cmd=cookie">
          <a:extLst>
            <a:ext uri="{FF2B5EF4-FFF2-40B4-BE49-F238E27FC236}">
              <a16:creationId xmlns:a16="http://schemas.microsoft.com/office/drawing/2014/main" id="{5D8AD0E9-E1D3-4F2C-9910-90922BE72B3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971550"/>
    <xdr:sp macro="" textlink="">
      <xdr:nvSpPr>
        <xdr:cNvPr id="1826" name="AutoShape 292" descr="mail?cmd=cookie">
          <a:extLst>
            <a:ext uri="{FF2B5EF4-FFF2-40B4-BE49-F238E27FC236}">
              <a16:creationId xmlns:a16="http://schemas.microsoft.com/office/drawing/2014/main" id="{F255198E-172D-4ADE-BBA1-AE107C3BEC0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971550"/>
    <xdr:sp macro="" textlink="">
      <xdr:nvSpPr>
        <xdr:cNvPr id="1827" name="AutoShape 292" descr="mail?cmd=cookie">
          <a:extLst>
            <a:ext uri="{FF2B5EF4-FFF2-40B4-BE49-F238E27FC236}">
              <a16:creationId xmlns:a16="http://schemas.microsoft.com/office/drawing/2014/main" id="{52D4ADD2-BF2B-478E-B101-130C06543F7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971550"/>
    <xdr:sp macro="" textlink="">
      <xdr:nvSpPr>
        <xdr:cNvPr id="1828" name="AutoShape 292" descr="mail?cmd=cookie">
          <a:extLst>
            <a:ext uri="{FF2B5EF4-FFF2-40B4-BE49-F238E27FC236}">
              <a16:creationId xmlns:a16="http://schemas.microsoft.com/office/drawing/2014/main" id="{28CE95B3-196C-4C60-A4D2-236597232CE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29" name="AutoShape 292" descr="mail?cmd=cookie">
          <a:extLst>
            <a:ext uri="{FF2B5EF4-FFF2-40B4-BE49-F238E27FC236}">
              <a16:creationId xmlns:a16="http://schemas.microsoft.com/office/drawing/2014/main" id="{D9B7975A-AB48-4F91-AD69-13BE6A029CE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30" name="AutoShape 292" descr="mail?cmd=cookie">
          <a:extLst>
            <a:ext uri="{FF2B5EF4-FFF2-40B4-BE49-F238E27FC236}">
              <a16:creationId xmlns:a16="http://schemas.microsoft.com/office/drawing/2014/main" id="{766C6AAA-C594-4A0B-AAB3-9E08D29B905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31" name="AutoShape 292" descr="mail?cmd=cookie">
          <a:extLst>
            <a:ext uri="{FF2B5EF4-FFF2-40B4-BE49-F238E27FC236}">
              <a16:creationId xmlns:a16="http://schemas.microsoft.com/office/drawing/2014/main" id="{BC600AF6-62C0-4B75-BAEA-0B0EB0BB87D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32" name="AutoShape 292" descr="mail?cmd=cookie">
          <a:extLst>
            <a:ext uri="{FF2B5EF4-FFF2-40B4-BE49-F238E27FC236}">
              <a16:creationId xmlns:a16="http://schemas.microsoft.com/office/drawing/2014/main" id="{A60C69B6-314D-45F9-9704-27F619A0D59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971550"/>
    <xdr:sp macro="" textlink="">
      <xdr:nvSpPr>
        <xdr:cNvPr id="1833" name="AutoShape 292" descr="mail?cmd=cookie">
          <a:extLst>
            <a:ext uri="{FF2B5EF4-FFF2-40B4-BE49-F238E27FC236}">
              <a16:creationId xmlns:a16="http://schemas.microsoft.com/office/drawing/2014/main" id="{AEB77C6A-075D-49C4-B8FB-6F29D38583D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971550"/>
    <xdr:sp macro="" textlink="">
      <xdr:nvSpPr>
        <xdr:cNvPr id="1834" name="AutoShape 292" descr="mail?cmd=cookie">
          <a:extLst>
            <a:ext uri="{FF2B5EF4-FFF2-40B4-BE49-F238E27FC236}">
              <a16:creationId xmlns:a16="http://schemas.microsoft.com/office/drawing/2014/main" id="{9E5A9868-277A-47A1-80CE-3B8BC87D161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35" name="AutoShape 292" descr="mail?cmd=cookie">
          <a:extLst>
            <a:ext uri="{FF2B5EF4-FFF2-40B4-BE49-F238E27FC236}">
              <a16:creationId xmlns:a16="http://schemas.microsoft.com/office/drawing/2014/main" id="{DB3FDAC8-1F0A-4F79-83F1-0EBE4A5CC5B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36" name="AutoShape 292" descr="mail?cmd=cookie">
          <a:extLst>
            <a:ext uri="{FF2B5EF4-FFF2-40B4-BE49-F238E27FC236}">
              <a16:creationId xmlns:a16="http://schemas.microsoft.com/office/drawing/2014/main" id="{EF5BB927-A435-4173-996F-88B93A33FBB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37" name="AutoShape 292" descr="mail?cmd=cookie">
          <a:extLst>
            <a:ext uri="{FF2B5EF4-FFF2-40B4-BE49-F238E27FC236}">
              <a16:creationId xmlns:a16="http://schemas.microsoft.com/office/drawing/2014/main" id="{7F95D994-B23D-4DBD-9433-E86DA791D0E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38" name="AutoShape 292" descr="mail?cmd=cookie">
          <a:extLst>
            <a:ext uri="{FF2B5EF4-FFF2-40B4-BE49-F238E27FC236}">
              <a16:creationId xmlns:a16="http://schemas.microsoft.com/office/drawing/2014/main" id="{1BC376ED-2B9E-4264-8DC0-1636DC54296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971550"/>
    <xdr:sp macro="" textlink="">
      <xdr:nvSpPr>
        <xdr:cNvPr id="1839" name="AutoShape 292" descr="mail?cmd=cookie">
          <a:extLst>
            <a:ext uri="{FF2B5EF4-FFF2-40B4-BE49-F238E27FC236}">
              <a16:creationId xmlns:a16="http://schemas.microsoft.com/office/drawing/2014/main" id="{1B59CF82-A18A-4C7F-A9DE-5A98B1841E1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971550"/>
    <xdr:sp macro="" textlink="">
      <xdr:nvSpPr>
        <xdr:cNvPr id="1840" name="AutoShape 292" descr="mail?cmd=cookie">
          <a:extLst>
            <a:ext uri="{FF2B5EF4-FFF2-40B4-BE49-F238E27FC236}">
              <a16:creationId xmlns:a16="http://schemas.microsoft.com/office/drawing/2014/main" id="{DD6A0A78-2087-4690-B953-6683FE13616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971550"/>
    <xdr:sp macro="" textlink="">
      <xdr:nvSpPr>
        <xdr:cNvPr id="1841" name="AutoShape 292" descr="mail?cmd=cookie">
          <a:extLst>
            <a:ext uri="{FF2B5EF4-FFF2-40B4-BE49-F238E27FC236}">
              <a16:creationId xmlns:a16="http://schemas.microsoft.com/office/drawing/2014/main" id="{1EF8F19E-353F-46ED-AA44-94C4C7ED684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971550"/>
    <xdr:sp macro="" textlink="">
      <xdr:nvSpPr>
        <xdr:cNvPr id="1842" name="AutoShape 292" descr="mail?cmd=cookie">
          <a:extLst>
            <a:ext uri="{FF2B5EF4-FFF2-40B4-BE49-F238E27FC236}">
              <a16:creationId xmlns:a16="http://schemas.microsoft.com/office/drawing/2014/main" id="{7F28C1C1-4ABB-48E0-A173-DA02DF4CD67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43" name="AutoShape 292" descr="mail?cmd=cookie">
          <a:extLst>
            <a:ext uri="{FF2B5EF4-FFF2-40B4-BE49-F238E27FC236}">
              <a16:creationId xmlns:a16="http://schemas.microsoft.com/office/drawing/2014/main" id="{58CF1F90-AAD3-43D8-8D1B-A618B734C9B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44" name="AutoShape 292" descr="mail?cmd=cookie">
          <a:extLst>
            <a:ext uri="{FF2B5EF4-FFF2-40B4-BE49-F238E27FC236}">
              <a16:creationId xmlns:a16="http://schemas.microsoft.com/office/drawing/2014/main" id="{3C8BCDBD-B115-482E-898D-BEF1111F99B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45" name="AutoShape 292" descr="mail?cmd=cookie">
          <a:extLst>
            <a:ext uri="{FF2B5EF4-FFF2-40B4-BE49-F238E27FC236}">
              <a16:creationId xmlns:a16="http://schemas.microsoft.com/office/drawing/2014/main" id="{4C76A458-5123-4D3F-962A-AAF3E752594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46" name="AutoShape 292" descr="mail?cmd=cookie">
          <a:extLst>
            <a:ext uri="{FF2B5EF4-FFF2-40B4-BE49-F238E27FC236}">
              <a16:creationId xmlns:a16="http://schemas.microsoft.com/office/drawing/2014/main" id="{F5C2B677-CF27-4D92-BCEC-66FFFC75173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971550"/>
    <xdr:sp macro="" textlink="">
      <xdr:nvSpPr>
        <xdr:cNvPr id="1847" name="AutoShape 292" descr="mail?cmd=cookie">
          <a:extLst>
            <a:ext uri="{FF2B5EF4-FFF2-40B4-BE49-F238E27FC236}">
              <a16:creationId xmlns:a16="http://schemas.microsoft.com/office/drawing/2014/main" id="{6C5CB38D-1073-485D-AD1E-7A393BD3F41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971550"/>
    <xdr:sp macro="" textlink="">
      <xdr:nvSpPr>
        <xdr:cNvPr id="1848" name="AutoShape 292" descr="mail?cmd=cookie">
          <a:extLst>
            <a:ext uri="{FF2B5EF4-FFF2-40B4-BE49-F238E27FC236}">
              <a16:creationId xmlns:a16="http://schemas.microsoft.com/office/drawing/2014/main" id="{D2E4D832-C344-4B8A-81E1-C6568D0CD0B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11906</xdr:colOff>
      <xdr:row>116</xdr:row>
      <xdr:rowOff>59531</xdr:rowOff>
    </xdr:from>
    <xdr:ext cx="9525" cy="971550"/>
    <xdr:sp macro="" textlink="">
      <xdr:nvSpPr>
        <xdr:cNvPr id="1849" name="AutoShape 292" descr="mail?cmd=cookie">
          <a:extLst>
            <a:ext uri="{FF2B5EF4-FFF2-40B4-BE49-F238E27FC236}">
              <a16:creationId xmlns:a16="http://schemas.microsoft.com/office/drawing/2014/main" id="{F666E2DD-C776-4F87-9433-3404A9699E17}"/>
            </a:ext>
          </a:extLst>
        </xdr:cNvPr>
        <xdr:cNvSpPr>
          <a:spLocks noChangeAspect="1" noChangeArrowheads="1"/>
        </xdr:cNvSpPr>
      </xdr:nvSpPr>
      <xdr:spPr bwMode="auto">
        <a:xfrm>
          <a:off x="2183606" y="52066031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50" name="AutoShape 292" descr="mail?cmd=cookie">
          <a:extLst>
            <a:ext uri="{FF2B5EF4-FFF2-40B4-BE49-F238E27FC236}">
              <a16:creationId xmlns:a16="http://schemas.microsoft.com/office/drawing/2014/main" id="{DC92807A-F443-495F-9DC0-AC2904166B7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51" name="AutoShape 292" descr="mail?cmd=cookie">
          <a:extLst>
            <a:ext uri="{FF2B5EF4-FFF2-40B4-BE49-F238E27FC236}">
              <a16:creationId xmlns:a16="http://schemas.microsoft.com/office/drawing/2014/main" id="{586D7B90-AC63-4C62-8B26-D198BE3C47C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52" name="AutoShape 292" descr="mail?cmd=cookie">
          <a:extLst>
            <a:ext uri="{FF2B5EF4-FFF2-40B4-BE49-F238E27FC236}">
              <a16:creationId xmlns:a16="http://schemas.microsoft.com/office/drawing/2014/main" id="{D881E987-EA5A-43EF-BCAF-7DF2D734E5F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53" name="AutoShape 292" descr="mail?cmd=cookie">
          <a:extLst>
            <a:ext uri="{FF2B5EF4-FFF2-40B4-BE49-F238E27FC236}">
              <a16:creationId xmlns:a16="http://schemas.microsoft.com/office/drawing/2014/main" id="{BB787A7F-6852-46B7-8259-ABD9FFE6E84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971550"/>
    <xdr:sp macro="" textlink="">
      <xdr:nvSpPr>
        <xdr:cNvPr id="1854" name="AutoShape 292" descr="mail?cmd=cookie">
          <a:extLst>
            <a:ext uri="{FF2B5EF4-FFF2-40B4-BE49-F238E27FC236}">
              <a16:creationId xmlns:a16="http://schemas.microsoft.com/office/drawing/2014/main" id="{65DE91C7-884F-4496-B52B-C5618A21155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971550"/>
    <xdr:sp macro="" textlink="">
      <xdr:nvSpPr>
        <xdr:cNvPr id="1855" name="AutoShape 292" descr="mail?cmd=cookie">
          <a:extLst>
            <a:ext uri="{FF2B5EF4-FFF2-40B4-BE49-F238E27FC236}">
              <a16:creationId xmlns:a16="http://schemas.microsoft.com/office/drawing/2014/main" id="{12C70C88-AF5A-478F-A534-FCEC1AB9A6B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971550"/>
    <xdr:sp macro="" textlink="">
      <xdr:nvSpPr>
        <xdr:cNvPr id="1856" name="AutoShape 292" descr="mail?cmd=cookie">
          <a:extLst>
            <a:ext uri="{FF2B5EF4-FFF2-40B4-BE49-F238E27FC236}">
              <a16:creationId xmlns:a16="http://schemas.microsoft.com/office/drawing/2014/main" id="{AFB0CB1E-D755-4FB0-9818-954684263FF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971550"/>
    <xdr:sp macro="" textlink="">
      <xdr:nvSpPr>
        <xdr:cNvPr id="1857" name="AutoShape 292" descr="mail?cmd=cookie">
          <a:extLst>
            <a:ext uri="{FF2B5EF4-FFF2-40B4-BE49-F238E27FC236}">
              <a16:creationId xmlns:a16="http://schemas.microsoft.com/office/drawing/2014/main" id="{875F6D21-9110-49B1-8F14-3FBFFE5701C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58" name="AutoShape 292" descr="mail?cmd=cookie">
          <a:extLst>
            <a:ext uri="{FF2B5EF4-FFF2-40B4-BE49-F238E27FC236}">
              <a16:creationId xmlns:a16="http://schemas.microsoft.com/office/drawing/2014/main" id="{FE2CDA66-EE94-4DB7-B757-0D5B12B965D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59" name="AutoShape 292" descr="mail?cmd=cookie">
          <a:extLst>
            <a:ext uri="{FF2B5EF4-FFF2-40B4-BE49-F238E27FC236}">
              <a16:creationId xmlns:a16="http://schemas.microsoft.com/office/drawing/2014/main" id="{79330D1B-A92B-42B0-A2C2-1A3EF63FC7C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60" name="AutoShape 292" descr="mail?cmd=cookie">
          <a:extLst>
            <a:ext uri="{FF2B5EF4-FFF2-40B4-BE49-F238E27FC236}">
              <a16:creationId xmlns:a16="http://schemas.microsoft.com/office/drawing/2014/main" id="{2C60CD0B-F392-48FD-9551-4BF7F8AA4CD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61" name="AutoShape 292" descr="mail?cmd=cookie">
          <a:extLst>
            <a:ext uri="{FF2B5EF4-FFF2-40B4-BE49-F238E27FC236}">
              <a16:creationId xmlns:a16="http://schemas.microsoft.com/office/drawing/2014/main" id="{504DF858-F629-4280-95DC-71DA297AFF4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971550"/>
    <xdr:sp macro="" textlink="">
      <xdr:nvSpPr>
        <xdr:cNvPr id="1862" name="AutoShape 292" descr="mail?cmd=cookie">
          <a:extLst>
            <a:ext uri="{FF2B5EF4-FFF2-40B4-BE49-F238E27FC236}">
              <a16:creationId xmlns:a16="http://schemas.microsoft.com/office/drawing/2014/main" id="{5060680C-FDBB-476B-944A-2B865CDF03D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971550"/>
    <xdr:sp macro="" textlink="">
      <xdr:nvSpPr>
        <xdr:cNvPr id="1863" name="AutoShape 292" descr="mail?cmd=cookie">
          <a:extLst>
            <a:ext uri="{FF2B5EF4-FFF2-40B4-BE49-F238E27FC236}">
              <a16:creationId xmlns:a16="http://schemas.microsoft.com/office/drawing/2014/main" id="{4E6589A1-93A0-4696-BE1F-E7ED4AA2B02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64" name="AutoShape 292" descr="mail?cmd=cookie">
          <a:extLst>
            <a:ext uri="{FF2B5EF4-FFF2-40B4-BE49-F238E27FC236}">
              <a16:creationId xmlns:a16="http://schemas.microsoft.com/office/drawing/2014/main" id="{C275CCFE-10FE-49A7-9360-85E2AE8F132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65" name="AutoShape 292" descr="mail?cmd=cookie">
          <a:extLst>
            <a:ext uri="{FF2B5EF4-FFF2-40B4-BE49-F238E27FC236}">
              <a16:creationId xmlns:a16="http://schemas.microsoft.com/office/drawing/2014/main" id="{42CE6329-A27D-4CCF-8237-BDD1B654C6E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66" name="AutoShape 292" descr="mail?cmd=cookie">
          <a:extLst>
            <a:ext uri="{FF2B5EF4-FFF2-40B4-BE49-F238E27FC236}">
              <a16:creationId xmlns:a16="http://schemas.microsoft.com/office/drawing/2014/main" id="{96411A05-2FE6-4DBB-928A-47AD1E5F76F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67" name="AutoShape 292" descr="mail?cmd=cookie">
          <a:extLst>
            <a:ext uri="{FF2B5EF4-FFF2-40B4-BE49-F238E27FC236}">
              <a16:creationId xmlns:a16="http://schemas.microsoft.com/office/drawing/2014/main" id="{2804E9F3-A0F0-4DF5-8E89-471D75F8820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971550"/>
    <xdr:sp macro="" textlink="">
      <xdr:nvSpPr>
        <xdr:cNvPr id="1868" name="AutoShape 292" descr="mail?cmd=cookie">
          <a:extLst>
            <a:ext uri="{FF2B5EF4-FFF2-40B4-BE49-F238E27FC236}">
              <a16:creationId xmlns:a16="http://schemas.microsoft.com/office/drawing/2014/main" id="{FF13E8E1-3BE2-41DB-9E57-7FDEFF9D7F9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971550"/>
    <xdr:sp macro="" textlink="">
      <xdr:nvSpPr>
        <xdr:cNvPr id="1869" name="AutoShape 292" descr="mail?cmd=cookie">
          <a:extLst>
            <a:ext uri="{FF2B5EF4-FFF2-40B4-BE49-F238E27FC236}">
              <a16:creationId xmlns:a16="http://schemas.microsoft.com/office/drawing/2014/main" id="{A4430214-DF3E-463E-ADAD-C2F9EC4F4D7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971550"/>
    <xdr:sp macro="" textlink="">
      <xdr:nvSpPr>
        <xdr:cNvPr id="1870" name="AutoShape 292" descr="mail?cmd=cookie">
          <a:extLst>
            <a:ext uri="{FF2B5EF4-FFF2-40B4-BE49-F238E27FC236}">
              <a16:creationId xmlns:a16="http://schemas.microsoft.com/office/drawing/2014/main" id="{31ADFFD6-82C6-40B1-9696-BA2842A6B49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971550"/>
    <xdr:sp macro="" textlink="">
      <xdr:nvSpPr>
        <xdr:cNvPr id="1871" name="AutoShape 292" descr="mail?cmd=cookie">
          <a:extLst>
            <a:ext uri="{FF2B5EF4-FFF2-40B4-BE49-F238E27FC236}">
              <a16:creationId xmlns:a16="http://schemas.microsoft.com/office/drawing/2014/main" id="{97A81520-B3E4-4638-A6B1-C16ADE5ED91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72" name="AutoShape 292" descr="mail?cmd=cookie">
          <a:extLst>
            <a:ext uri="{FF2B5EF4-FFF2-40B4-BE49-F238E27FC236}">
              <a16:creationId xmlns:a16="http://schemas.microsoft.com/office/drawing/2014/main" id="{A1DDE8BD-9003-4166-8B8E-E20262351CC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73" name="AutoShape 292" descr="mail?cmd=cookie">
          <a:extLst>
            <a:ext uri="{FF2B5EF4-FFF2-40B4-BE49-F238E27FC236}">
              <a16:creationId xmlns:a16="http://schemas.microsoft.com/office/drawing/2014/main" id="{C91BE97A-DE52-4ED7-BF8F-129F463B5DA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74" name="AutoShape 292" descr="mail?cmd=cookie">
          <a:extLst>
            <a:ext uri="{FF2B5EF4-FFF2-40B4-BE49-F238E27FC236}">
              <a16:creationId xmlns:a16="http://schemas.microsoft.com/office/drawing/2014/main" id="{EC19CC4A-F388-4A2D-A109-8BE36D448E6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733425"/>
    <xdr:sp macro="" textlink="">
      <xdr:nvSpPr>
        <xdr:cNvPr id="1875" name="AutoShape 292" descr="mail?cmd=cookie">
          <a:extLst>
            <a:ext uri="{FF2B5EF4-FFF2-40B4-BE49-F238E27FC236}">
              <a16:creationId xmlns:a16="http://schemas.microsoft.com/office/drawing/2014/main" id="{F542FFC2-3426-4B52-98CF-DCDB9B8BADE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971550"/>
    <xdr:sp macro="" textlink="">
      <xdr:nvSpPr>
        <xdr:cNvPr id="1876" name="AutoShape 292" descr="mail?cmd=cookie">
          <a:extLst>
            <a:ext uri="{FF2B5EF4-FFF2-40B4-BE49-F238E27FC236}">
              <a16:creationId xmlns:a16="http://schemas.microsoft.com/office/drawing/2014/main" id="{96FF2566-B573-45A2-A8FF-D5B2E16F64B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116</xdr:row>
      <xdr:rowOff>0</xdr:rowOff>
    </xdr:from>
    <xdr:ext cx="9525" cy="971550"/>
    <xdr:sp macro="" textlink="">
      <xdr:nvSpPr>
        <xdr:cNvPr id="1877" name="AutoShape 292" descr="mail?cmd=cookie">
          <a:extLst>
            <a:ext uri="{FF2B5EF4-FFF2-40B4-BE49-F238E27FC236}">
              <a16:creationId xmlns:a16="http://schemas.microsoft.com/office/drawing/2014/main" id="{411A4E2B-E954-4780-932B-4BAAF688160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11906</xdr:colOff>
      <xdr:row>116</xdr:row>
      <xdr:rowOff>59531</xdr:rowOff>
    </xdr:from>
    <xdr:ext cx="9525" cy="971550"/>
    <xdr:sp macro="" textlink="">
      <xdr:nvSpPr>
        <xdr:cNvPr id="1878" name="AutoShape 292" descr="mail?cmd=cookie">
          <a:extLst>
            <a:ext uri="{FF2B5EF4-FFF2-40B4-BE49-F238E27FC236}">
              <a16:creationId xmlns:a16="http://schemas.microsoft.com/office/drawing/2014/main" id="{87B558D5-5A1E-45AB-A4DD-F7FFC0B71159}"/>
            </a:ext>
          </a:extLst>
        </xdr:cNvPr>
        <xdr:cNvSpPr>
          <a:spLocks noChangeAspect="1" noChangeArrowheads="1"/>
        </xdr:cNvSpPr>
      </xdr:nvSpPr>
      <xdr:spPr bwMode="auto">
        <a:xfrm>
          <a:off x="3088481" y="52066031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116</xdr:row>
      <xdr:rowOff>0</xdr:rowOff>
    </xdr:from>
    <xdr:ext cx="9525" cy="971550"/>
    <xdr:sp macro="" textlink="">
      <xdr:nvSpPr>
        <xdr:cNvPr id="1879" name="AutoShape 292" descr="mail?cmd=cookie">
          <a:extLst>
            <a:ext uri="{FF2B5EF4-FFF2-40B4-BE49-F238E27FC236}">
              <a16:creationId xmlns:a16="http://schemas.microsoft.com/office/drawing/2014/main" id="{A9D5A64C-B3FE-4009-B2D6-CA166AC46D53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116</xdr:row>
      <xdr:rowOff>0</xdr:rowOff>
    </xdr:from>
    <xdr:ext cx="9525" cy="971550"/>
    <xdr:sp macro="" textlink="">
      <xdr:nvSpPr>
        <xdr:cNvPr id="1880" name="AutoShape 292" descr="mail?cmd=cookie">
          <a:extLst>
            <a:ext uri="{FF2B5EF4-FFF2-40B4-BE49-F238E27FC236}">
              <a16:creationId xmlns:a16="http://schemas.microsoft.com/office/drawing/2014/main" id="{0B0BF614-9D26-4D73-8BFE-16195B62B430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116</xdr:row>
      <xdr:rowOff>0</xdr:rowOff>
    </xdr:from>
    <xdr:ext cx="9525" cy="971550"/>
    <xdr:sp macro="" textlink="">
      <xdr:nvSpPr>
        <xdr:cNvPr id="1881" name="AutoShape 292" descr="mail?cmd=cookie">
          <a:extLst>
            <a:ext uri="{FF2B5EF4-FFF2-40B4-BE49-F238E27FC236}">
              <a16:creationId xmlns:a16="http://schemas.microsoft.com/office/drawing/2014/main" id="{49E4D9DA-4B27-44D5-9A78-DAC3DB071164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116</xdr:row>
      <xdr:rowOff>0</xdr:rowOff>
    </xdr:from>
    <xdr:ext cx="9525" cy="971550"/>
    <xdr:sp macro="" textlink="">
      <xdr:nvSpPr>
        <xdr:cNvPr id="1882" name="AutoShape 292" descr="mail?cmd=cookie">
          <a:extLst>
            <a:ext uri="{FF2B5EF4-FFF2-40B4-BE49-F238E27FC236}">
              <a16:creationId xmlns:a16="http://schemas.microsoft.com/office/drawing/2014/main" id="{53095599-D9DB-48D6-AC1E-008F6D83F9AF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116</xdr:row>
      <xdr:rowOff>0</xdr:rowOff>
    </xdr:from>
    <xdr:ext cx="9525" cy="971550"/>
    <xdr:sp macro="" textlink="">
      <xdr:nvSpPr>
        <xdr:cNvPr id="1883" name="AutoShape 292" descr="mail?cmd=cookie">
          <a:extLst>
            <a:ext uri="{FF2B5EF4-FFF2-40B4-BE49-F238E27FC236}">
              <a16:creationId xmlns:a16="http://schemas.microsoft.com/office/drawing/2014/main" id="{F4804116-0B52-4BB3-9EE2-60549194648D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116</xdr:row>
      <xdr:rowOff>0</xdr:rowOff>
    </xdr:from>
    <xdr:ext cx="9525" cy="971550"/>
    <xdr:sp macro="" textlink="">
      <xdr:nvSpPr>
        <xdr:cNvPr id="1884" name="AutoShape 292" descr="mail?cmd=cookie">
          <a:extLst>
            <a:ext uri="{FF2B5EF4-FFF2-40B4-BE49-F238E27FC236}">
              <a16:creationId xmlns:a16="http://schemas.microsoft.com/office/drawing/2014/main" id="{D0F6E878-6D46-4D53-BF4E-A68F7BB92B77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116</xdr:row>
      <xdr:rowOff>0</xdr:rowOff>
    </xdr:from>
    <xdr:ext cx="9525" cy="971550"/>
    <xdr:sp macro="" textlink="">
      <xdr:nvSpPr>
        <xdr:cNvPr id="1885" name="AutoShape 292" descr="mail?cmd=cookie">
          <a:extLst>
            <a:ext uri="{FF2B5EF4-FFF2-40B4-BE49-F238E27FC236}">
              <a16:creationId xmlns:a16="http://schemas.microsoft.com/office/drawing/2014/main" id="{4810F201-FFF3-4BB1-B6F5-76F6C5A9E083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116</xdr:row>
      <xdr:rowOff>0</xdr:rowOff>
    </xdr:from>
    <xdr:ext cx="9525" cy="971550"/>
    <xdr:sp macro="" textlink="">
      <xdr:nvSpPr>
        <xdr:cNvPr id="1886" name="AutoShape 292" descr="mail?cmd=cookie">
          <a:extLst>
            <a:ext uri="{FF2B5EF4-FFF2-40B4-BE49-F238E27FC236}">
              <a16:creationId xmlns:a16="http://schemas.microsoft.com/office/drawing/2014/main" id="{3E384A2F-4C43-4352-84BE-66315BA395A6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116</xdr:row>
      <xdr:rowOff>0</xdr:rowOff>
    </xdr:from>
    <xdr:ext cx="9525" cy="971550"/>
    <xdr:sp macro="" textlink="">
      <xdr:nvSpPr>
        <xdr:cNvPr id="1887" name="AutoShape 292" descr="mail?cmd=cookie">
          <a:extLst>
            <a:ext uri="{FF2B5EF4-FFF2-40B4-BE49-F238E27FC236}">
              <a16:creationId xmlns:a16="http://schemas.microsoft.com/office/drawing/2014/main" id="{DA6FC877-B16D-4322-B33E-877E88132C6D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116</xdr:row>
      <xdr:rowOff>0</xdr:rowOff>
    </xdr:from>
    <xdr:ext cx="9525" cy="971550"/>
    <xdr:sp macro="" textlink="">
      <xdr:nvSpPr>
        <xdr:cNvPr id="1888" name="AutoShape 292" descr="mail?cmd=cookie">
          <a:extLst>
            <a:ext uri="{FF2B5EF4-FFF2-40B4-BE49-F238E27FC236}">
              <a16:creationId xmlns:a16="http://schemas.microsoft.com/office/drawing/2014/main" id="{FE0277BC-5884-42E0-949F-C2C230E07222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116</xdr:row>
      <xdr:rowOff>0</xdr:rowOff>
    </xdr:from>
    <xdr:ext cx="9525" cy="971550"/>
    <xdr:sp macro="" textlink="">
      <xdr:nvSpPr>
        <xdr:cNvPr id="1889" name="AutoShape 292" descr="mail?cmd=cookie">
          <a:extLst>
            <a:ext uri="{FF2B5EF4-FFF2-40B4-BE49-F238E27FC236}">
              <a16:creationId xmlns:a16="http://schemas.microsoft.com/office/drawing/2014/main" id="{8513D8AE-7C79-4938-AFB5-EFA9C76DF948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116</xdr:row>
      <xdr:rowOff>0</xdr:rowOff>
    </xdr:from>
    <xdr:ext cx="9525" cy="971550"/>
    <xdr:sp macro="" textlink="">
      <xdr:nvSpPr>
        <xdr:cNvPr id="1890" name="AutoShape 292" descr="mail?cmd=cookie">
          <a:extLst>
            <a:ext uri="{FF2B5EF4-FFF2-40B4-BE49-F238E27FC236}">
              <a16:creationId xmlns:a16="http://schemas.microsoft.com/office/drawing/2014/main" id="{3CA14C4F-9EBC-4783-BCB8-4159928F99DB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20065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11906</xdr:colOff>
      <xdr:row>152</xdr:row>
      <xdr:rowOff>59531</xdr:rowOff>
    </xdr:from>
    <xdr:ext cx="9525" cy="971550"/>
    <xdr:sp macro="" textlink="">
      <xdr:nvSpPr>
        <xdr:cNvPr id="1891" name="AutoShape 292" descr="mail?cmd=cookie">
          <a:extLst>
            <a:ext uri="{FF2B5EF4-FFF2-40B4-BE49-F238E27FC236}">
              <a16:creationId xmlns:a16="http://schemas.microsoft.com/office/drawing/2014/main" id="{F1EA5E8E-E2BE-4D68-AD5D-F86DA3308546}"/>
            </a:ext>
          </a:extLst>
        </xdr:cNvPr>
        <xdr:cNvSpPr>
          <a:spLocks noChangeAspect="1" noChangeArrowheads="1"/>
        </xdr:cNvSpPr>
      </xdr:nvSpPr>
      <xdr:spPr bwMode="auto">
        <a:xfrm>
          <a:off x="2183606" y="71649431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152</xdr:row>
      <xdr:rowOff>0</xdr:rowOff>
    </xdr:from>
    <xdr:ext cx="9525" cy="733425"/>
    <xdr:sp macro="" textlink="">
      <xdr:nvSpPr>
        <xdr:cNvPr id="1892" name="AutoShape 292" descr="mail?cmd=cookie">
          <a:extLst>
            <a:ext uri="{FF2B5EF4-FFF2-40B4-BE49-F238E27FC236}">
              <a16:creationId xmlns:a16="http://schemas.microsoft.com/office/drawing/2014/main" id="{5C3EDD26-0973-4954-A491-A4A0197C2F2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15899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152</xdr:row>
      <xdr:rowOff>0</xdr:rowOff>
    </xdr:from>
    <xdr:ext cx="9525" cy="733425"/>
    <xdr:sp macro="" textlink="">
      <xdr:nvSpPr>
        <xdr:cNvPr id="1893" name="AutoShape 292" descr="mail?cmd=cookie">
          <a:extLst>
            <a:ext uri="{FF2B5EF4-FFF2-40B4-BE49-F238E27FC236}">
              <a16:creationId xmlns:a16="http://schemas.microsoft.com/office/drawing/2014/main" id="{D29D1374-F50F-4A36-8810-FF6AB61B811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15899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152</xdr:row>
      <xdr:rowOff>0</xdr:rowOff>
    </xdr:from>
    <xdr:ext cx="9525" cy="733425"/>
    <xdr:sp macro="" textlink="">
      <xdr:nvSpPr>
        <xdr:cNvPr id="1894" name="AutoShape 292" descr="mail?cmd=cookie">
          <a:extLst>
            <a:ext uri="{FF2B5EF4-FFF2-40B4-BE49-F238E27FC236}">
              <a16:creationId xmlns:a16="http://schemas.microsoft.com/office/drawing/2014/main" id="{09F88958-3A6B-4EF8-BFB7-18F91B17871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15899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152</xdr:row>
      <xdr:rowOff>0</xdr:rowOff>
    </xdr:from>
    <xdr:ext cx="9525" cy="733425"/>
    <xdr:sp macro="" textlink="">
      <xdr:nvSpPr>
        <xdr:cNvPr id="1895" name="AutoShape 292" descr="mail?cmd=cookie">
          <a:extLst>
            <a:ext uri="{FF2B5EF4-FFF2-40B4-BE49-F238E27FC236}">
              <a16:creationId xmlns:a16="http://schemas.microsoft.com/office/drawing/2014/main" id="{C4149797-44BD-4CE3-AEB5-535301AF99F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15899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152</xdr:row>
      <xdr:rowOff>0</xdr:rowOff>
    </xdr:from>
    <xdr:ext cx="9525" cy="971550"/>
    <xdr:sp macro="" textlink="">
      <xdr:nvSpPr>
        <xdr:cNvPr id="1896" name="AutoShape 292" descr="mail?cmd=cookie">
          <a:extLst>
            <a:ext uri="{FF2B5EF4-FFF2-40B4-BE49-F238E27FC236}">
              <a16:creationId xmlns:a16="http://schemas.microsoft.com/office/drawing/2014/main" id="{5F0DD66B-8366-4F8E-9759-A92B2211B27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15899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152</xdr:row>
      <xdr:rowOff>0</xdr:rowOff>
    </xdr:from>
    <xdr:ext cx="9525" cy="971550"/>
    <xdr:sp macro="" textlink="">
      <xdr:nvSpPr>
        <xdr:cNvPr id="1897" name="AutoShape 292" descr="mail?cmd=cookie">
          <a:extLst>
            <a:ext uri="{FF2B5EF4-FFF2-40B4-BE49-F238E27FC236}">
              <a16:creationId xmlns:a16="http://schemas.microsoft.com/office/drawing/2014/main" id="{58A8D823-5DC4-4FF0-A9C7-F2E593557D8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15899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152</xdr:row>
      <xdr:rowOff>0</xdr:rowOff>
    </xdr:from>
    <xdr:ext cx="9525" cy="971550"/>
    <xdr:sp macro="" textlink="">
      <xdr:nvSpPr>
        <xdr:cNvPr id="1898" name="AutoShape 292" descr="mail?cmd=cookie">
          <a:extLst>
            <a:ext uri="{FF2B5EF4-FFF2-40B4-BE49-F238E27FC236}">
              <a16:creationId xmlns:a16="http://schemas.microsoft.com/office/drawing/2014/main" id="{F1A15858-9A69-4F8D-AA5B-AD61917918E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15899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152</xdr:row>
      <xdr:rowOff>0</xdr:rowOff>
    </xdr:from>
    <xdr:ext cx="9525" cy="971550"/>
    <xdr:sp macro="" textlink="">
      <xdr:nvSpPr>
        <xdr:cNvPr id="1899" name="AutoShape 292" descr="mail?cmd=cookie">
          <a:extLst>
            <a:ext uri="{FF2B5EF4-FFF2-40B4-BE49-F238E27FC236}">
              <a16:creationId xmlns:a16="http://schemas.microsoft.com/office/drawing/2014/main" id="{C3228DD8-3A8E-4204-B295-FCDF0DD2C27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15899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152</xdr:row>
      <xdr:rowOff>0</xdr:rowOff>
    </xdr:from>
    <xdr:ext cx="9525" cy="733425"/>
    <xdr:sp macro="" textlink="">
      <xdr:nvSpPr>
        <xdr:cNvPr id="1900" name="AutoShape 292" descr="mail?cmd=cookie">
          <a:extLst>
            <a:ext uri="{FF2B5EF4-FFF2-40B4-BE49-F238E27FC236}">
              <a16:creationId xmlns:a16="http://schemas.microsoft.com/office/drawing/2014/main" id="{0E4C9840-0D73-4371-BCFF-89FD9701A09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15899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152</xdr:row>
      <xdr:rowOff>0</xdr:rowOff>
    </xdr:from>
    <xdr:ext cx="9525" cy="733425"/>
    <xdr:sp macro="" textlink="">
      <xdr:nvSpPr>
        <xdr:cNvPr id="1901" name="AutoShape 292" descr="mail?cmd=cookie">
          <a:extLst>
            <a:ext uri="{FF2B5EF4-FFF2-40B4-BE49-F238E27FC236}">
              <a16:creationId xmlns:a16="http://schemas.microsoft.com/office/drawing/2014/main" id="{F033D3CE-213E-44BD-A59D-EC23EE5C03E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15899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152</xdr:row>
      <xdr:rowOff>0</xdr:rowOff>
    </xdr:from>
    <xdr:ext cx="9525" cy="733425"/>
    <xdr:sp macro="" textlink="">
      <xdr:nvSpPr>
        <xdr:cNvPr id="1902" name="AutoShape 292" descr="mail?cmd=cookie">
          <a:extLst>
            <a:ext uri="{FF2B5EF4-FFF2-40B4-BE49-F238E27FC236}">
              <a16:creationId xmlns:a16="http://schemas.microsoft.com/office/drawing/2014/main" id="{F8CE4E4E-F425-4034-9E42-D3FA0AF5EDE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15899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152</xdr:row>
      <xdr:rowOff>0</xdr:rowOff>
    </xdr:from>
    <xdr:ext cx="9525" cy="733425"/>
    <xdr:sp macro="" textlink="">
      <xdr:nvSpPr>
        <xdr:cNvPr id="1903" name="AutoShape 292" descr="mail?cmd=cookie">
          <a:extLst>
            <a:ext uri="{FF2B5EF4-FFF2-40B4-BE49-F238E27FC236}">
              <a16:creationId xmlns:a16="http://schemas.microsoft.com/office/drawing/2014/main" id="{CEDB04C0-A70C-42B9-B6C5-487C96040AB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15899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152</xdr:row>
      <xdr:rowOff>0</xdr:rowOff>
    </xdr:from>
    <xdr:ext cx="9525" cy="971550"/>
    <xdr:sp macro="" textlink="">
      <xdr:nvSpPr>
        <xdr:cNvPr id="1904" name="AutoShape 292" descr="mail?cmd=cookie">
          <a:extLst>
            <a:ext uri="{FF2B5EF4-FFF2-40B4-BE49-F238E27FC236}">
              <a16:creationId xmlns:a16="http://schemas.microsoft.com/office/drawing/2014/main" id="{89A3A12C-DBD2-4FBC-A11A-11550D02A4B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15899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152</xdr:row>
      <xdr:rowOff>0</xdr:rowOff>
    </xdr:from>
    <xdr:ext cx="9525" cy="971550"/>
    <xdr:sp macro="" textlink="">
      <xdr:nvSpPr>
        <xdr:cNvPr id="1905" name="AutoShape 292" descr="mail?cmd=cookie">
          <a:extLst>
            <a:ext uri="{FF2B5EF4-FFF2-40B4-BE49-F238E27FC236}">
              <a16:creationId xmlns:a16="http://schemas.microsoft.com/office/drawing/2014/main" id="{77DE2003-712D-4E57-8B6F-D96CEBE8615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15899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152</xdr:row>
      <xdr:rowOff>0</xdr:rowOff>
    </xdr:from>
    <xdr:ext cx="9525" cy="733425"/>
    <xdr:sp macro="" textlink="">
      <xdr:nvSpPr>
        <xdr:cNvPr id="1906" name="AutoShape 292" descr="mail?cmd=cookie">
          <a:extLst>
            <a:ext uri="{FF2B5EF4-FFF2-40B4-BE49-F238E27FC236}">
              <a16:creationId xmlns:a16="http://schemas.microsoft.com/office/drawing/2014/main" id="{8A8A9275-EF2C-457D-8E03-CF7F4EA8138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15899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152</xdr:row>
      <xdr:rowOff>0</xdr:rowOff>
    </xdr:from>
    <xdr:ext cx="9525" cy="733425"/>
    <xdr:sp macro="" textlink="">
      <xdr:nvSpPr>
        <xdr:cNvPr id="1907" name="AutoShape 292" descr="mail?cmd=cookie">
          <a:extLst>
            <a:ext uri="{FF2B5EF4-FFF2-40B4-BE49-F238E27FC236}">
              <a16:creationId xmlns:a16="http://schemas.microsoft.com/office/drawing/2014/main" id="{F3694B0E-7477-4EC8-904E-D5546F17593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15899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152</xdr:row>
      <xdr:rowOff>0</xdr:rowOff>
    </xdr:from>
    <xdr:ext cx="9525" cy="733425"/>
    <xdr:sp macro="" textlink="">
      <xdr:nvSpPr>
        <xdr:cNvPr id="1908" name="AutoShape 292" descr="mail?cmd=cookie">
          <a:extLst>
            <a:ext uri="{FF2B5EF4-FFF2-40B4-BE49-F238E27FC236}">
              <a16:creationId xmlns:a16="http://schemas.microsoft.com/office/drawing/2014/main" id="{326EB799-EE4D-49D3-9418-FC18E8ED57A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15899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152</xdr:row>
      <xdr:rowOff>0</xdr:rowOff>
    </xdr:from>
    <xdr:ext cx="9525" cy="733425"/>
    <xdr:sp macro="" textlink="">
      <xdr:nvSpPr>
        <xdr:cNvPr id="1909" name="AutoShape 292" descr="mail?cmd=cookie">
          <a:extLst>
            <a:ext uri="{FF2B5EF4-FFF2-40B4-BE49-F238E27FC236}">
              <a16:creationId xmlns:a16="http://schemas.microsoft.com/office/drawing/2014/main" id="{A2738C88-B3CF-405D-93D1-A953BFABB77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15899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152</xdr:row>
      <xdr:rowOff>0</xdr:rowOff>
    </xdr:from>
    <xdr:ext cx="9525" cy="971550"/>
    <xdr:sp macro="" textlink="">
      <xdr:nvSpPr>
        <xdr:cNvPr id="1910" name="AutoShape 292" descr="mail?cmd=cookie">
          <a:extLst>
            <a:ext uri="{FF2B5EF4-FFF2-40B4-BE49-F238E27FC236}">
              <a16:creationId xmlns:a16="http://schemas.microsoft.com/office/drawing/2014/main" id="{F282EB50-E973-4AEC-9569-8D3C6600BD6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15899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152</xdr:row>
      <xdr:rowOff>0</xdr:rowOff>
    </xdr:from>
    <xdr:ext cx="9525" cy="971550"/>
    <xdr:sp macro="" textlink="">
      <xdr:nvSpPr>
        <xdr:cNvPr id="1911" name="AutoShape 292" descr="mail?cmd=cookie">
          <a:extLst>
            <a:ext uri="{FF2B5EF4-FFF2-40B4-BE49-F238E27FC236}">
              <a16:creationId xmlns:a16="http://schemas.microsoft.com/office/drawing/2014/main" id="{063C3B06-074F-4DBC-A2A8-24659379871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15899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152</xdr:row>
      <xdr:rowOff>0</xdr:rowOff>
    </xdr:from>
    <xdr:ext cx="9525" cy="971550"/>
    <xdr:sp macro="" textlink="">
      <xdr:nvSpPr>
        <xdr:cNvPr id="1912" name="AutoShape 292" descr="mail?cmd=cookie">
          <a:extLst>
            <a:ext uri="{FF2B5EF4-FFF2-40B4-BE49-F238E27FC236}">
              <a16:creationId xmlns:a16="http://schemas.microsoft.com/office/drawing/2014/main" id="{EA9B6B68-176C-48C5-A18C-B680D53A0F9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15899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152</xdr:row>
      <xdr:rowOff>0</xdr:rowOff>
    </xdr:from>
    <xdr:ext cx="9525" cy="971550"/>
    <xdr:sp macro="" textlink="">
      <xdr:nvSpPr>
        <xdr:cNvPr id="1913" name="AutoShape 292" descr="mail?cmd=cookie">
          <a:extLst>
            <a:ext uri="{FF2B5EF4-FFF2-40B4-BE49-F238E27FC236}">
              <a16:creationId xmlns:a16="http://schemas.microsoft.com/office/drawing/2014/main" id="{876C8D8B-9BE7-4045-AE81-8874E4C00FC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15899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152</xdr:row>
      <xdr:rowOff>0</xdr:rowOff>
    </xdr:from>
    <xdr:ext cx="9525" cy="733425"/>
    <xdr:sp macro="" textlink="">
      <xdr:nvSpPr>
        <xdr:cNvPr id="1914" name="AutoShape 292" descr="mail?cmd=cookie">
          <a:extLst>
            <a:ext uri="{FF2B5EF4-FFF2-40B4-BE49-F238E27FC236}">
              <a16:creationId xmlns:a16="http://schemas.microsoft.com/office/drawing/2014/main" id="{27EB4C88-D009-4B6A-9A26-05E788286EF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15899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152</xdr:row>
      <xdr:rowOff>0</xdr:rowOff>
    </xdr:from>
    <xdr:ext cx="9525" cy="733425"/>
    <xdr:sp macro="" textlink="">
      <xdr:nvSpPr>
        <xdr:cNvPr id="1915" name="AutoShape 292" descr="mail?cmd=cookie">
          <a:extLst>
            <a:ext uri="{FF2B5EF4-FFF2-40B4-BE49-F238E27FC236}">
              <a16:creationId xmlns:a16="http://schemas.microsoft.com/office/drawing/2014/main" id="{C5DD37C3-AC6D-4DE5-9AD8-4CC17ACFD1C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15899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152</xdr:row>
      <xdr:rowOff>0</xdr:rowOff>
    </xdr:from>
    <xdr:ext cx="9525" cy="733425"/>
    <xdr:sp macro="" textlink="">
      <xdr:nvSpPr>
        <xdr:cNvPr id="1916" name="AutoShape 292" descr="mail?cmd=cookie">
          <a:extLst>
            <a:ext uri="{FF2B5EF4-FFF2-40B4-BE49-F238E27FC236}">
              <a16:creationId xmlns:a16="http://schemas.microsoft.com/office/drawing/2014/main" id="{21C7B1EB-9EDA-4071-B4D5-6A76C080EC3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15899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152</xdr:row>
      <xdr:rowOff>0</xdr:rowOff>
    </xdr:from>
    <xdr:ext cx="9525" cy="733425"/>
    <xdr:sp macro="" textlink="">
      <xdr:nvSpPr>
        <xdr:cNvPr id="1917" name="AutoShape 292" descr="mail?cmd=cookie">
          <a:extLst>
            <a:ext uri="{FF2B5EF4-FFF2-40B4-BE49-F238E27FC236}">
              <a16:creationId xmlns:a16="http://schemas.microsoft.com/office/drawing/2014/main" id="{82F4F62A-EE12-4576-A909-950797563AA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15899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152</xdr:row>
      <xdr:rowOff>0</xdr:rowOff>
    </xdr:from>
    <xdr:ext cx="9525" cy="971550"/>
    <xdr:sp macro="" textlink="">
      <xdr:nvSpPr>
        <xdr:cNvPr id="1918" name="AutoShape 292" descr="mail?cmd=cookie">
          <a:extLst>
            <a:ext uri="{FF2B5EF4-FFF2-40B4-BE49-F238E27FC236}">
              <a16:creationId xmlns:a16="http://schemas.microsoft.com/office/drawing/2014/main" id="{6A6D2044-FCF0-4C93-9E00-56CDCF57CA1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15899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152</xdr:row>
      <xdr:rowOff>0</xdr:rowOff>
    </xdr:from>
    <xdr:ext cx="9525" cy="971550"/>
    <xdr:sp macro="" textlink="">
      <xdr:nvSpPr>
        <xdr:cNvPr id="1919" name="AutoShape 292" descr="mail?cmd=cookie">
          <a:extLst>
            <a:ext uri="{FF2B5EF4-FFF2-40B4-BE49-F238E27FC236}">
              <a16:creationId xmlns:a16="http://schemas.microsoft.com/office/drawing/2014/main" id="{C76E80EC-ECEE-4092-9E10-827D6C7C30B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15899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11906</xdr:colOff>
      <xdr:row>153</xdr:row>
      <xdr:rowOff>59531</xdr:rowOff>
    </xdr:from>
    <xdr:ext cx="9525" cy="971550"/>
    <xdr:sp macro="" textlink="">
      <xdr:nvSpPr>
        <xdr:cNvPr id="1920" name="AutoShape 292" descr="mail?cmd=cookie">
          <a:extLst>
            <a:ext uri="{FF2B5EF4-FFF2-40B4-BE49-F238E27FC236}">
              <a16:creationId xmlns:a16="http://schemas.microsoft.com/office/drawing/2014/main" id="{4BA864BF-D705-4A7A-AD86-EA95BC0D4DA9}"/>
            </a:ext>
          </a:extLst>
        </xdr:cNvPr>
        <xdr:cNvSpPr>
          <a:spLocks noChangeAspect="1" noChangeArrowheads="1"/>
        </xdr:cNvSpPr>
      </xdr:nvSpPr>
      <xdr:spPr bwMode="auto">
        <a:xfrm>
          <a:off x="2183606" y="72182831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153</xdr:row>
      <xdr:rowOff>0</xdr:rowOff>
    </xdr:from>
    <xdr:ext cx="9525" cy="733425"/>
    <xdr:sp macro="" textlink="">
      <xdr:nvSpPr>
        <xdr:cNvPr id="1921" name="AutoShape 292" descr="mail?cmd=cookie">
          <a:extLst>
            <a:ext uri="{FF2B5EF4-FFF2-40B4-BE49-F238E27FC236}">
              <a16:creationId xmlns:a16="http://schemas.microsoft.com/office/drawing/2014/main" id="{270C8F69-B240-4045-9361-C8C05D39A31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123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153</xdr:row>
      <xdr:rowOff>0</xdr:rowOff>
    </xdr:from>
    <xdr:ext cx="9525" cy="733425"/>
    <xdr:sp macro="" textlink="">
      <xdr:nvSpPr>
        <xdr:cNvPr id="1922" name="AutoShape 292" descr="mail?cmd=cookie">
          <a:extLst>
            <a:ext uri="{FF2B5EF4-FFF2-40B4-BE49-F238E27FC236}">
              <a16:creationId xmlns:a16="http://schemas.microsoft.com/office/drawing/2014/main" id="{F92C9A9A-75DC-4574-9EBA-4F61D19CC99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123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153</xdr:row>
      <xdr:rowOff>0</xdr:rowOff>
    </xdr:from>
    <xdr:ext cx="9525" cy="733425"/>
    <xdr:sp macro="" textlink="">
      <xdr:nvSpPr>
        <xdr:cNvPr id="1923" name="AutoShape 292" descr="mail?cmd=cookie">
          <a:extLst>
            <a:ext uri="{FF2B5EF4-FFF2-40B4-BE49-F238E27FC236}">
              <a16:creationId xmlns:a16="http://schemas.microsoft.com/office/drawing/2014/main" id="{C46E0FD7-2C84-4FC7-A0FF-90BB0EAD503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123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153</xdr:row>
      <xdr:rowOff>0</xdr:rowOff>
    </xdr:from>
    <xdr:ext cx="9525" cy="733425"/>
    <xdr:sp macro="" textlink="">
      <xdr:nvSpPr>
        <xdr:cNvPr id="1924" name="AutoShape 292" descr="mail?cmd=cookie">
          <a:extLst>
            <a:ext uri="{FF2B5EF4-FFF2-40B4-BE49-F238E27FC236}">
              <a16:creationId xmlns:a16="http://schemas.microsoft.com/office/drawing/2014/main" id="{61B4AE3F-B34B-4662-97E8-A3A2BF23E90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123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153</xdr:row>
      <xdr:rowOff>0</xdr:rowOff>
    </xdr:from>
    <xdr:ext cx="9525" cy="971550"/>
    <xdr:sp macro="" textlink="">
      <xdr:nvSpPr>
        <xdr:cNvPr id="1925" name="AutoShape 292" descr="mail?cmd=cookie">
          <a:extLst>
            <a:ext uri="{FF2B5EF4-FFF2-40B4-BE49-F238E27FC236}">
              <a16:creationId xmlns:a16="http://schemas.microsoft.com/office/drawing/2014/main" id="{0BB8DD96-3D25-46B0-AEAC-63B45572F2D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1233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153</xdr:row>
      <xdr:rowOff>0</xdr:rowOff>
    </xdr:from>
    <xdr:ext cx="9525" cy="971550"/>
    <xdr:sp macro="" textlink="">
      <xdr:nvSpPr>
        <xdr:cNvPr id="1926" name="AutoShape 292" descr="mail?cmd=cookie">
          <a:extLst>
            <a:ext uri="{FF2B5EF4-FFF2-40B4-BE49-F238E27FC236}">
              <a16:creationId xmlns:a16="http://schemas.microsoft.com/office/drawing/2014/main" id="{B6A833E0-C7FD-4753-9B6A-399E7F4701B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1233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153</xdr:row>
      <xdr:rowOff>0</xdr:rowOff>
    </xdr:from>
    <xdr:ext cx="9525" cy="971550"/>
    <xdr:sp macro="" textlink="">
      <xdr:nvSpPr>
        <xdr:cNvPr id="1927" name="AutoShape 292" descr="mail?cmd=cookie">
          <a:extLst>
            <a:ext uri="{FF2B5EF4-FFF2-40B4-BE49-F238E27FC236}">
              <a16:creationId xmlns:a16="http://schemas.microsoft.com/office/drawing/2014/main" id="{8F58116D-1023-4D02-A90F-D8DCB5BEEF4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1233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153</xdr:row>
      <xdr:rowOff>0</xdr:rowOff>
    </xdr:from>
    <xdr:ext cx="9525" cy="971550"/>
    <xdr:sp macro="" textlink="">
      <xdr:nvSpPr>
        <xdr:cNvPr id="1928" name="AutoShape 292" descr="mail?cmd=cookie">
          <a:extLst>
            <a:ext uri="{FF2B5EF4-FFF2-40B4-BE49-F238E27FC236}">
              <a16:creationId xmlns:a16="http://schemas.microsoft.com/office/drawing/2014/main" id="{B7B5B841-E378-4911-82C5-2526AC60C63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1233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153</xdr:row>
      <xdr:rowOff>0</xdr:rowOff>
    </xdr:from>
    <xdr:ext cx="9525" cy="733425"/>
    <xdr:sp macro="" textlink="">
      <xdr:nvSpPr>
        <xdr:cNvPr id="1929" name="AutoShape 292" descr="mail?cmd=cookie">
          <a:extLst>
            <a:ext uri="{FF2B5EF4-FFF2-40B4-BE49-F238E27FC236}">
              <a16:creationId xmlns:a16="http://schemas.microsoft.com/office/drawing/2014/main" id="{A9EC1EF1-049F-4F8E-BD69-5EB1F52A021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123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153</xdr:row>
      <xdr:rowOff>0</xdr:rowOff>
    </xdr:from>
    <xdr:ext cx="9525" cy="733425"/>
    <xdr:sp macro="" textlink="">
      <xdr:nvSpPr>
        <xdr:cNvPr id="1930" name="AutoShape 292" descr="mail?cmd=cookie">
          <a:extLst>
            <a:ext uri="{FF2B5EF4-FFF2-40B4-BE49-F238E27FC236}">
              <a16:creationId xmlns:a16="http://schemas.microsoft.com/office/drawing/2014/main" id="{BCA34A26-E156-4110-B17E-8D5E35BC85F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123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153</xdr:row>
      <xdr:rowOff>0</xdr:rowOff>
    </xdr:from>
    <xdr:ext cx="9525" cy="733425"/>
    <xdr:sp macro="" textlink="">
      <xdr:nvSpPr>
        <xdr:cNvPr id="1931" name="AutoShape 292" descr="mail?cmd=cookie">
          <a:extLst>
            <a:ext uri="{FF2B5EF4-FFF2-40B4-BE49-F238E27FC236}">
              <a16:creationId xmlns:a16="http://schemas.microsoft.com/office/drawing/2014/main" id="{1BAFF129-2B70-4064-8F04-EC673E84ED4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123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153</xdr:row>
      <xdr:rowOff>0</xdr:rowOff>
    </xdr:from>
    <xdr:ext cx="9525" cy="733425"/>
    <xdr:sp macro="" textlink="">
      <xdr:nvSpPr>
        <xdr:cNvPr id="1932" name="AutoShape 292" descr="mail?cmd=cookie">
          <a:extLst>
            <a:ext uri="{FF2B5EF4-FFF2-40B4-BE49-F238E27FC236}">
              <a16:creationId xmlns:a16="http://schemas.microsoft.com/office/drawing/2014/main" id="{268A77B4-CE1B-4C4F-B5AA-0A71A350902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123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153</xdr:row>
      <xdr:rowOff>0</xdr:rowOff>
    </xdr:from>
    <xdr:ext cx="9525" cy="971550"/>
    <xdr:sp macro="" textlink="">
      <xdr:nvSpPr>
        <xdr:cNvPr id="1933" name="AutoShape 292" descr="mail?cmd=cookie">
          <a:extLst>
            <a:ext uri="{FF2B5EF4-FFF2-40B4-BE49-F238E27FC236}">
              <a16:creationId xmlns:a16="http://schemas.microsoft.com/office/drawing/2014/main" id="{5DEFF04F-5909-4EA3-BEBB-9AB0A16FF6A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1233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153</xdr:row>
      <xdr:rowOff>0</xdr:rowOff>
    </xdr:from>
    <xdr:ext cx="9525" cy="971550"/>
    <xdr:sp macro="" textlink="">
      <xdr:nvSpPr>
        <xdr:cNvPr id="1934" name="AutoShape 292" descr="mail?cmd=cookie">
          <a:extLst>
            <a:ext uri="{FF2B5EF4-FFF2-40B4-BE49-F238E27FC236}">
              <a16:creationId xmlns:a16="http://schemas.microsoft.com/office/drawing/2014/main" id="{CD3BDA23-10AA-4F5F-A418-4F10D61D5C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1233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153</xdr:row>
      <xdr:rowOff>0</xdr:rowOff>
    </xdr:from>
    <xdr:ext cx="9525" cy="733425"/>
    <xdr:sp macro="" textlink="">
      <xdr:nvSpPr>
        <xdr:cNvPr id="1935" name="AutoShape 292" descr="mail?cmd=cookie">
          <a:extLst>
            <a:ext uri="{FF2B5EF4-FFF2-40B4-BE49-F238E27FC236}">
              <a16:creationId xmlns:a16="http://schemas.microsoft.com/office/drawing/2014/main" id="{C16FDA80-3DC3-4AF9-9CFD-6F63D5702F3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123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153</xdr:row>
      <xdr:rowOff>0</xdr:rowOff>
    </xdr:from>
    <xdr:ext cx="9525" cy="733425"/>
    <xdr:sp macro="" textlink="">
      <xdr:nvSpPr>
        <xdr:cNvPr id="1936" name="AutoShape 292" descr="mail?cmd=cookie">
          <a:extLst>
            <a:ext uri="{FF2B5EF4-FFF2-40B4-BE49-F238E27FC236}">
              <a16:creationId xmlns:a16="http://schemas.microsoft.com/office/drawing/2014/main" id="{9B9A878A-06E6-4A0C-8EBB-2F58F6245A7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123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153</xdr:row>
      <xdr:rowOff>0</xdr:rowOff>
    </xdr:from>
    <xdr:ext cx="9525" cy="733425"/>
    <xdr:sp macro="" textlink="">
      <xdr:nvSpPr>
        <xdr:cNvPr id="1937" name="AutoShape 292" descr="mail?cmd=cookie">
          <a:extLst>
            <a:ext uri="{FF2B5EF4-FFF2-40B4-BE49-F238E27FC236}">
              <a16:creationId xmlns:a16="http://schemas.microsoft.com/office/drawing/2014/main" id="{773CE38B-BB66-43B3-AC03-285C5E5F5AD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123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153</xdr:row>
      <xdr:rowOff>0</xdr:rowOff>
    </xdr:from>
    <xdr:ext cx="9525" cy="733425"/>
    <xdr:sp macro="" textlink="">
      <xdr:nvSpPr>
        <xdr:cNvPr id="1938" name="AutoShape 292" descr="mail?cmd=cookie">
          <a:extLst>
            <a:ext uri="{FF2B5EF4-FFF2-40B4-BE49-F238E27FC236}">
              <a16:creationId xmlns:a16="http://schemas.microsoft.com/office/drawing/2014/main" id="{AB1081B7-CF60-4BC7-A12E-CC1F3095187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123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153</xdr:row>
      <xdr:rowOff>0</xdr:rowOff>
    </xdr:from>
    <xdr:ext cx="9525" cy="971550"/>
    <xdr:sp macro="" textlink="">
      <xdr:nvSpPr>
        <xdr:cNvPr id="1939" name="AutoShape 292" descr="mail?cmd=cookie">
          <a:extLst>
            <a:ext uri="{FF2B5EF4-FFF2-40B4-BE49-F238E27FC236}">
              <a16:creationId xmlns:a16="http://schemas.microsoft.com/office/drawing/2014/main" id="{0124FA33-B693-4260-8079-39714A28A87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1233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153</xdr:row>
      <xdr:rowOff>0</xdr:rowOff>
    </xdr:from>
    <xdr:ext cx="9525" cy="971550"/>
    <xdr:sp macro="" textlink="">
      <xdr:nvSpPr>
        <xdr:cNvPr id="1940" name="AutoShape 292" descr="mail?cmd=cookie">
          <a:extLst>
            <a:ext uri="{FF2B5EF4-FFF2-40B4-BE49-F238E27FC236}">
              <a16:creationId xmlns:a16="http://schemas.microsoft.com/office/drawing/2014/main" id="{D4A50693-5F18-496C-B3BA-215DB381642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1233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153</xdr:row>
      <xdr:rowOff>0</xdr:rowOff>
    </xdr:from>
    <xdr:ext cx="9525" cy="971550"/>
    <xdr:sp macro="" textlink="">
      <xdr:nvSpPr>
        <xdr:cNvPr id="1941" name="AutoShape 292" descr="mail?cmd=cookie">
          <a:extLst>
            <a:ext uri="{FF2B5EF4-FFF2-40B4-BE49-F238E27FC236}">
              <a16:creationId xmlns:a16="http://schemas.microsoft.com/office/drawing/2014/main" id="{CF23781B-5B66-470E-ACA6-FC99D4AEBA5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1233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153</xdr:row>
      <xdr:rowOff>0</xdr:rowOff>
    </xdr:from>
    <xdr:ext cx="9525" cy="971550"/>
    <xdr:sp macro="" textlink="">
      <xdr:nvSpPr>
        <xdr:cNvPr id="1942" name="AutoShape 292" descr="mail?cmd=cookie">
          <a:extLst>
            <a:ext uri="{FF2B5EF4-FFF2-40B4-BE49-F238E27FC236}">
              <a16:creationId xmlns:a16="http://schemas.microsoft.com/office/drawing/2014/main" id="{824C2FAE-463C-46C4-8CEA-FADF67A6742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1233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153</xdr:row>
      <xdr:rowOff>0</xdr:rowOff>
    </xdr:from>
    <xdr:ext cx="9525" cy="733425"/>
    <xdr:sp macro="" textlink="">
      <xdr:nvSpPr>
        <xdr:cNvPr id="1943" name="AutoShape 292" descr="mail?cmd=cookie">
          <a:extLst>
            <a:ext uri="{FF2B5EF4-FFF2-40B4-BE49-F238E27FC236}">
              <a16:creationId xmlns:a16="http://schemas.microsoft.com/office/drawing/2014/main" id="{E217C0C8-4581-4B83-9993-97085DACCEC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123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153</xdr:row>
      <xdr:rowOff>0</xdr:rowOff>
    </xdr:from>
    <xdr:ext cx="9525" cy="733425"/>
    <xdr:sp macro="" textlink="">
      <xdr:nvSpPr>
        <xdr:cNvPr id="1944" name="AutoShape 292" descr="mail?cmd=cookie">
          <a:extLst>
            <a:ext uri="{FF2B5EF4-FFF2-40B4-BE49-F238E27FC236}">
              <a16:creationId xmlns:a16="http://schemas.microsoft.com/office/drawing/2014/main" id="{8B6A979A-2A3D-41BD-AAF2-CF0557B5B43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123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153</xdr:row>
      <xdr:rowOff>0</xdr:rowOff>
    </xdr:from>
    <xdr:ext cx="9525" cy="733425"/>
    <xdr:sp macro="" textlink="">
      <xdr:nvSpPr>
        <xdr:cNvPr id="1945" name="AutoShape 292" descr="mail?cmd=cookie">
          <a:extLst>
            <a:ext uri="{FF2B5EF4-FFF2-40B4-BE49-F238E27FC236}">
              <a16:creationId xmlns:a16="http://schemas.microsoft.com/office/drawing/2014/main" id="{6D69F235-870D-42CC-AD62-2101AA46277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123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153</xdr:row>
      <xdr:rowOff>0</xdr:rowOff>
    </xdr:from>
    <xdr:ext cx="9525" cy="733425"/>
    <xdr:sp macro="" textlink="">
      <xdr:nvSpPr>
        <xdr:cNvPr id="1946" name="AutoShape 292" descr="mail?cmd=cookie">
          <a:extLst>
            <a:ext uri="{FF2B5EF4-FFF2-40B4-BE49-F238E27FC236}">
              <a16:creationId xmlns:a16="http://schemas.microsoft.com/office/drawing/2014/main" id="{AA5EB5AF-6F90-4753-9C1B-B4144A69E6D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123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153</xdr:row>
      <xdr:rowOff>0</xdr:rowOff>
    </xdr:from>
    <xdr:ext cx="9525" cy="971550"/>
    <xdr:sp macro="" textlink="">
      <xdr:nvSpPr>
        <xdr:cNvPr id="1947" name="AutoShape 292" descr="mail?cmd=cookie">
          <a:extLst>
            <a:ext uri="{FF2B5EF4-FFF2-40B4-BE49-F238E27FC236}">
              <a16:creationId xmlns:a16="http://schemas.microsoft.com/office/drawing/2014/main" id="{B1CE7973-9357-4C74-84B7-585AAFF3805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1233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153</xdr:row>
      <xdr:rowOff>0</xdr:rowOff>
    </xdr:from>
    <xdr:ext cx="9525" cy="971550"/>
    <xdr:sp macro="" textlink="">
      <xdr:nvSpPr>
        <xdr:cNvPr id="1948" name="AutoShape 292" descr="mail?cmd=cookie">
          <a:extLst>
            <a:ext uri="{FF2B5EF4-FFF2-40B4-BE49-F238E27FC236}">
              <a16:creationId xmlns:a16="http://schemas.microsoft.com/office/drawing/2014/main" id="{128070C6-A58A-4E7A-A837-89C21C95FC8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1233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11906</xdr:colOff>
      <xdr:row>154</xdr:row>
      <xdr:rowOff>59531</xdr:rowOff>
    </xdr:from>
    <xdr:ext cx="9525" cy="971550"/>
    <xdr:sp macro="" textlink="">
      <xdr:nvSpPr>
        <xdr:cNvPr id="1949" name="AutoShape 292" descr="mail?cmd=cookie">
          <a:extLst>
            <a:ext uri="{FF2B5EF4-FFF2-40B4-BE49-F238E27FC236}">
              <a16:creationId xmlns:a16="http://schemas.microsoft.com/office/drawing/2014/main" id="{29F89F9C-B5B6-40F4-90F0-73A752A6A37E}"/>
            </a:ext>
          </a:extLst>
        </xdr:cNvPr>
        <xdr:cNvSpPr>
          <a:spLocks noChangeAspect="1" noChangeArrowheads="1"/>
        </xdr:cNvSpPr>
      </xdr:nvSpPr>
      <xdr:spPr bwMode="auto">
        <a:xfrm>
          <a:off x="2183606" y="72535256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154</xdr:row>
      <xdr:rowOff>0</xdr:rowOff>
    </xdr:from>
    <xdr:ext cx="9525" cy="733425"/>
    <xdr:sp macro="" textlink="">
      <xdr:nvSpPr>
        <xdr:cNvPr id="1950" name="AutoShape 292" descr="mail?cmd=cookie">
          <a:extLst>
            <a:ext uri="{FF2B5EF4-FFF2-40B4-BE49-F238E27FC236}">
              <a16:creationId xmlns:a16="http://schemas.microsoft.com/office/drawing/2014/main" id="{C92456D3-10FC-477A-B9C4-270541F3769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4757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154</xdr:row>
      <xdr:rowOff>0</xdr:rowOff>
    </xdr:from>
    <xdr:ext cx="9525" cy="733425"/>
    <xdr:sp macro="" textlink="">
      <xdr:nvSpPr>
        <xdr:cNvPr id="1951" name="AutoShape 292" descr="mail?cmd=cookie">
          <a:extLst>
            <a:ext uri="{FF2B5EF4-FFF2-40B4-BE49-F238E27FC236}">
              <a16:creationId xmlns:a16="http://schemas.microsoft.com/office/drawing/2014/main" id="{CEC10B49-A74A-4511-82F6-A73F1B10DF4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4757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154</xdr:row>
      <xdr:rowOff>0</xdr:rowOff>
    </xdr:from>
    <xdr:ext cx="9525" cy="733425"/>
    <xdr:sp macro="" textlink="">
      <xdr:nvSpPr>
        <xdr:cNvPr id="1952" name="AutoShape 292" descr="mail?cmd=cookie">
          <a:extLst>
            <a:ext uri="{FF2B5EF4-FFF2-40B4-BE49-F238E27FC236}">
              <a16:creationId xmlns:a16="http://schemas.microsoft.com/office/drawing/2014/main" id="{242F6B03-B1CF-4978-9017-5BFD59D02B8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4757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154</xdr:row>
      <xdr:rowOff>0</xdr:rowOff>
    </xdr:from>
    <xdr:ext cx="9525" cy="733425"/>
    <xdr:sp macro="" textlink="">
      <xdr:nvSpPr>
        <xdr:cNvPr id="1953" name="AutoShape 292" descr="mail?cmd=cookie">
          <a:extLst>
            <a:ext uri="{FF2B5EF4-FFF2-40B4-BE49-F238E27FC236}">
              <a16:creationId xmlns:a16="http://schemas.microsoft.com/office/drawing/2014/main" id="{F1F01C54-01A6-407E-A47E-44ED04FBC3C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4757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154</xdr:row>
      <xdr:rowOff>0</xdr:rowOff>
    </xdr:from>
    <xdr:ext cx="9525" cy="971550"/>
    <xdr:sp macro="" textlink="">
      <xdr:nvSpPr>
        <xdr:cNvPr id="1954" name="AutoShape 292" descr="mail?cmd=cookie">
          <a:extLst>
            <a:ext uri="{FF2B5EF4-FFF2-40B4-BE49-F238E27FC236}">
              <a16:creationId xmlns:a16="http://schemas.microsoft.com/office/drawing/2014/main" id="{6142674C-9635-417E-B8C1-13F64172C41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4757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154</xdr:row>
      <xdr:rowOff>0</xdr:rowOff>
    </xdr:from>
    <xdr:ext cx="9525" cy="971550"/>
    <xdr:sp macro="" textlink="">
      <xdr:nvSpPr>
        <xdr:cNvPr id="1955" name="AutoShape 292" descr="mail?cmd=cookie">
          <a:extLst>
            <a:ext uri="{FF2B5EF4-FFF2-40B4-BE49-F238E27FC236}">
              <a16:creationId xmlns:a16="http://schemas.microsoft.com/office/drawing/2014/main" id="{1C1F6B93-9F79-491A-AAA8-7BA70BAE70F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4757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154</xdr:row>
      <xdr:rowOff>0</xdr:rowOff>
    </xdr:from>
    <xdr:ext cx="9525" cy="971550"/>
    <xdr:sp macro="" textlink="">
      <xdr:nvSpPr>
        <xdr:cNvPr id="1956" name="AutoShape 292" descr="mail?cmd=cookie">
          <a:extLst>
            <a:ext uri="{FF2B5EF4-FFF2-40B4-BE49-F238E27FC236}">
              <a16:creationId xmlns:a16="http://schemas.microsoft.com/office/drawing/2014/main" id="{2B698D78-FDCB-478E-98EF-319A3891FFD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4757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154</xdr:row>
      <xdr:rowOff>0</xdr:rowOff>
    </xdr:from>
    <xdr:ext cx="9525" cy="971550"/>
    <xdr:sp macro="" textlink="">
      <xdr:nvSpPr>
        <xdr:cNvPr id="1957" name="AutoShape 292" descr="mail?cmd=cookie">
          <a:extLst>
            <a:ext uri="{FF2B5EF4-FFF2-40B4-BE49-F238E27FC236}">
              <a16:creationId xmlns:a16="http://schemas.microsoft.com/office/drawing/2014/main" id="{1CED1DB0-6DA4-4B09-B3A4-C23F1834486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4757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154</xdr:row>
      <xdr:rowOff>0</xdr:rowOff>
    </xdr:from>
    <xdr:ext cx="9525" cy="733425"/>
    <xdr:sp macro="" textlink="">
      <xdr:nvSpPr>
        <xdr:cNvPr id="1958" name="AutoShape 292" descr="mail?cmd=cookie">
          <a:extLst>
            <a:ext uri="{FF2B5EF4-FFF2-40B4-BE49-F238E27FC236}">
              <a16:creationId xmlns:a16="http://schemas.microsoft.com/office/drawing/2014/main" id="{6B3EBC51-075D-4436-9BA9-3DABF04BA30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4757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154</xdr:row>
      <xdr:rowOff>0</xdr:rowOff>
    </xdr:from>
    <xdr:ext cx="9525" cy="733425"/>
    <xdr:sp macro="" textlink="">
      <xdr:nvSpPr>
        <xdr:cNvPr id="1959" name="AutoShape 292" descr="mail?cmd=cookie">
          <a:extLst>
            <a:ext uri="{FF2B5EF4-FFF2-40B4-BE49-F238E27FC236}">
              <a16:creationId xmlns:a16="http://schemas.microsoft.com/office/drawing/2014/main" id="{4916EEB5-1472-464E-91D8-8AFCDA83B8C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4757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154</xdr:row>
      <xdr:rowOff>0</xdr:rowOff>
    </xdr:from>
    <xdr:ext cx="9525" cy="733425"/>
    <xdr:sp macro="" textlink="">
      <xdr:nvSpPr>
        <xdr:cNvPr id="1960" name="AutoShape 292" descr="mail?cmd=cookie">
          <a:extLst>
            <a:ext uri="{FF2B5EF4-FFF2-40B4-BE49-F238E27FC236}">
              <a16:creationId xmlns:a16="http://schemas.microsoft.com/office/drawing/2014/main" id="{2495F9FE-3696-4BA6-840F-D66BB5232FE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4757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154</xdr:row>
      <xdr:rowOff>0</xdr:rowOff>
    </xdr:from>
    <xdr:ext cx="9525" cy="733425"/>
    <xdr:sp macro="" textlink="">
      <xdr:nvSpPr>
        <xdr:cNvPr id="1961" name="AutoShape 292" descr="mail?cmd=cookie">
          <a:extLst>
            <a:ext uri="{FF2B5EF4-FFF2-40B4-BE49-F238E27FC236}">
              <a16:creationId xmlns:a16="http://schemas.microsoft.com/office/drawing/2014/main" id="{D8F85523-3A39-4C13-963D-19DE562E61A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4757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154</xdr:row>
      <xdr:rowOff>0</xdr:rowOff>
    </xdr:from>
    <xdr:ext cx="9525" cy="971550"/>
    <xdr:sp macro="" textlink="">
      <xdr:nvSpPr>
        <xdr:cNvPr id="1962" name="AutoShape 292" descr="mail?cmd=cookie">
          <a:extLst>
            <a:ext uri="{FF2B5EF4-FFF2-40B4-BE49-F238E27FC236}">
              <a16:creationId xmlns:a16="http://schemas.microsoft.com/office/drawing/2014/main" id="{E91A643D-266B-45D7-BA4A-48721BC9B8A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4757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154</xdr:row>
      <xdr:rowOff>0</xdr:rowOff>
    </xdr:from>
    <xdr:ext cx="9525" cy="971550"/>
    <xdr:sp macro="" textlink="">
      <xdr:nvSpPr>
        <xdr:cNvPr id="1963" name="AutoShape 292" descr="mail?cmd=cookie">
          <a:extLst>
            <a:ext uri="{FF2B5EF4-FFF2-40B4-BE49-F238E27FC236}">
              <a16:creationId xmlns:a16="http://schemas.microsoft.com/office/drawing/2014/main" id="{758F691F-EDC2-4811-B526-21FF6F5E26C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4757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154</xdr:row>
      <xdr:rowOff>0</xdr:rowOff>
    </xdr:from>
    <xdr:ext cx="9525" cy="733425"/>
    <xdr:sp macro="" textlink="">
      <xdr:nvSpPr>
        <xdr:cNvPr id="1964" name="AutoShape 292" descr="mail?cmd=cookie">
          <a:extLst>
            <a:ext uri="{FF2B5EF4-FFF2-40B4-BE49-F238E27FC236}">
              <a16:creationId xmlns:a16="http://schemas.microsoft.com/office/drawing/2014/main" id="{57A9BA0D-C033-4493-B311-9D8D30A825C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4757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154</xdr:row>
      <xdr:rowOff>0</xdr:rowOff>
    </xdr:from>
    <xdr:ext cx="9525" cy="733425"/>
    <xdr:sp macro="" textlink="">
      <xdr:nvSpPr>
        <xdr:cNvPr id="1965" name="AutoShape 292" descr="mail?cmd=cookie">
          <a:extLst>
            <a:ext uri="{FF2B5EF4-FFF2-40B4-BE49-F238E27FC236}">
              <a16:creationId xmlns:a16="http://schemas.microsoft.com/office/drawing/2014/main" id="{FE91F235-6082-4C10-8B67-A475CFA4984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4757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154</xdr:row>
      <xdr:rowOff>0</xdr:rowOff>
    </xdr:from>
    <xdr:ext cx="9525" cy="733425"/>
    <xdr:sp macro="" textlink="">
      <xdr:nvSpPr>
        <xdr:cNvPr id="1966" name="AutoShape 292" descr="mail?cmd=cookie">
          <a:extLst>
            <a:ext uri="{FF2B5EF4-FFF2-40B4-BE49-F238E27FC236}">
              <a16:creationId xmlns:a16="http://schemas.microsoft.com/office/drawing/2014/main" id="{A7A1ED8B-CF9C-4A7C-A74D-7CD485C6FFE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4757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154</xdr:row>
      <xdr:rowOff>0</xdr:rowOff>
    </xdr:from>
    <xdr:ext cx="9525" cy="733425"/>
    <xdr:sp macro="" textlink="">
      <xdr:nvSpPr>
        <xdr:cNvPr id="1967" name="AutoShape 292" descr="mail?cmd=cookie">
          <a:extLst>
            <a:ext uri="{FF2B5EF4-FFF2-40B4-BE49-F238E27FC236}">
              <a16:creationId xmlns:a16="http://schemas.microsoft.com/office/drawing/2014/main" id="{CC24CF3C-86B8-48A3-A616-C8C0448801C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4757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154</xdr:row>
      <xdr:rowOff>0</xdr:rowOff>
    </xdr:from>
    <xdr:ext cx="9525" cy="971550"/>
    <xdr:sp macro="" textlink="">
      <xdr:nvSpPr>
        <xdr:cNvPr id="1968" name="AutoShape 292" descr="mail?cmd=cookie">
          <a:extLst>
            <a:ext uri="{FF2B5EF4-FFF2-40B4-BE49-F238E27FC236}">
              <a16:creationId xmlns:a16="http://schemas.microsoft.com/office/drawing/2014/main" id="{0368C301-C4E1-46A1-AD8C-5E660AE5EE8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4757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154</xdr:row>
      <xdr:rowOff>0</xdr:rowOff>
    </xdr:from>
    <xdr:ext cx="9525" cy="971550"/>
    <xdr:sp macro="" textlink="">
      <xdr:nvSpPr>
        <xdr:cNvPr id="1969" name="AutoShape 292" descr="mail?cmd=cookie">
          <a:extLst>
            <a:ext uri="{FF2B5EF4-FFF2-40B4-BE49-F238E27FC236}">
              <a16:creationId xmlns:a16="http://schemas.microsoft.com/office/drawing/2014/main" id="{F219F6F7-E099-43D1-A4B6-6B68D23753E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4757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154</xdr:row>
      <xdr:rowOff>0</xdr:rowOff>
    </xdr:from>
    <xdr:ext cx="9525" cy="971550"/>
    <xdr:sp macro="" textlink="">
      <xdr:nvSpPr>
        <xdr:cNvPr id="1970" name="AutoShape 292" descr="mail?cmd=cookie">
          <a:extLst>
            <a:ext uri="{FF2B5EF4-FFF2-40B4-BE49-F238E27FC236}">
              <a16:creationId xmlns:a16="http://schemas.microsoft.com/office/drawing/2014/main" id="{E9005C5A-8DC5-446E-97BA-7708D861D4C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4757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154</xdr:row>
      <xdr:rowOff>0</xdr:rowOff>
    </xdr:from>
    <xdr:ext cx="9525" cy="971550"/>
    <xdr:sp macro="" textlink="">
      <xdr:nvSpPr>
        <xdr:cNvPr id="1971" name="AutoShape 292" descr="mail?cmd=cookie">
          <a:extLst>
            <a:ext uri="{FF2B5EF4-FFF2-40B4-BE49-F238E27FC236}">
              <a16:creationId xmlns:a16="http://schemas.microsoft.com/office/drawing/2014/main" id="{6B62CDA7-BBFC-4447-BD3D-C3CF496E18F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4757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154</xdr:row>
      <xdr:rowOff>0</xdr:rowOff>
    </xdr:from>
    <xdr:ext cx="9525" cy="733425"/>
    <xdr:sp macro="" textlink="">
      <xdr:nvSpPr>
        <xdr:cNvPr id="1972" name="AutoShape 292" descr="mail?cmd=cookie">
          <a:extLst>
            <a:ext uri="{FF2B5EF4-FFF2-40B4-BE49-F238E27FC236}">
              <a16:creationId xmlns:a16="http://schemas.microsoft.com/office/drawing/2014/main" id="{2DA27A7C-8BE4-4498-B37E-A1D4B8C41D5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4757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154</xdr:row>
      <xdr:rowOff>0</xdr:rowOff>
    </xdr:from>
    <xdr:ext cx="9525" cy="733425"/>
    <xdr:sp macro="" textlink="">
      <xdr:nvSpPr>
        <xdr:cNvPr id="1973" name="AutoShape 292" descr="mail?cmd=cookie">
          <a:extLst>
            <a:ext uri="{FF2B5EF4-FFF2-40B4-BE49-F238E27FC236}">
              <a16:creationId xmlns:a16="http://schemas.microsoft.com/office/drawing/2014/main" id="{820AEA9A-6DF5-4351-AD1F-F3A7BEE0193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4757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154</xdr:row>
      <xdr:rowOff>0</xdr:rowOff>
    </xdr:from>
    <xdr:ext cx="9525" cy="733425"/>
    <xdr:sp macro="" textlink="">
      <xdr:nvSpPr>
        <xdr:cNvPr id="1974" name="AutoShape 292" descr="mail?cmd=cookie">
          <a:extLst>
            <a:ext uri="{FF2B5EF4-FFF2-40B4-BE49-F238E27FC236}">
              <a16:creationId xmlns:a16="http://schemas.microsoft.com/office/drawing/2014/main" id="{A07F1BF2-1C13-481A-9729-5AFFB1C680D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4757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154</xdr:row>
      <xdr:rowOff>0</xdr:rowOff>
    </xdr:from>
    <xdr:ext cx="9525" cy="733425"/>
    <xdr:sp macro="" textlink="">
      <xdr:nvSpPr>
        <xdr:cNvPr id="1975" name="AutoShape 292" descr="mail?cmd=cookie">
          <a:extLst>
            <a:ext uri="{FF2B5EF4-FFF2-40B4-BE49-F238E27FC236}">
              <a16:creationId xmlns:a16="http://schemas.microsoft.com/office/drawing/2014/main" id="{BA9A1319-99B7-4121-B6E3-49D647104FA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4757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154</xdr:row>
      <xdr:rowOff>0</xdr:rowOff>
    </xdr:from>
    <xdr:ext cx="9525" cy="971550"/>
    <xdr:sp macro="" textlink="">
      <xdr:nvSpPr>
        <xdr:cNvPr id="1976" name="AutoShape 292" descr="mail?cmd=cookie">
          <a:extLst>
            <a:ext uri="{FF2B5EF4-FFF2-40B4-BE49-F238E27FC236}">
              <a16:creationId xmlns:a16="http://schemas.microsoft.com/office/drawing/2014/main" id="{B59FBD91-E9CF-44EB-8B75-412CB84B8AD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4757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154</xdr:row>
      <xdr:rowOff>0</xdr:rowOff>
    </xdr:from>
    <xdr:ext cx="9525" cy="971550"/>
    <xdr:sp macro="" textlink="">
      <xdr:nvSpPr>
        <xdr:cNvPr id="1977" name="AutoShape 292" descr="mail?cmd=cookie">
          <a:extLst>
            <a:ext uri="{FF2B5EF4-FFF2-40B4-BE49-F238E27FC236}">
              <a16:creationId xmlns:a16="http://schemas.microsoft.com/office/drawing/2014/main" id="{A6C212FE-7661-4077-86C9-5E4005F804F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24757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149</xdr:row>
      <xdr:rowOff>0</xdr:rowOff>
    </xdr:from>
    <xdr:ext cx="9525" cy="733425"/>
    <xdr:sp macro="" textlink="">
      <xdr:nvSpPr>
        <xdr:cNvPr id="1978" name="AutoShape 292" descr="mail?cmd=cookie">
          <a:extLst>
            <a:ext uri="{FF2B5EF4-FFF2-40B4-BE49-F238E27FC236}">
              <a16:creationId xmlns:a16="http://schemas.microsoft.com/office/drawing/2014/main" id="{B12A32D5-BC0F-4707-B091-94B41C8EE5B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99801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149</xdr:row>
      <xdr:rowOff>0</xdr:rowOff>
    </xdr:from>
    <xdr:ext cx="9525" cy="733425"/>
    <xdr:sp macro="" textlink="">
      <xdr:nvSpPr>
        <xdr:cNvPr id="1979" name="AutoShape 292" descr="mail?cmd=cookie">
          <a:extLst>
            <a:ext uri="{FF2B5EF4-FFF2-40B4-BE49-F238E27FC236}">
              <a16:creationId xmlns:a16="http://schemas.microsoft.com/office/drawing/2014/main" id="{AD5485F5-60F9-4E7A-8BBE-9FCAF73F9B7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99801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149</xdr:row>
      <xdr:rowOff>0</xdr:rowOff>
    </xdr:from>
    <xdr:ext cx="9525" cy="733425"/>
    <xdr:sp macro="" textlink="">
      <xdr:nvSpPr>
        <xdr:cNvPr id="1980" name="AutoShape 292" descr="mail?cmd=cookie">
          <a:extLst>
            <a:ext uri="{FF2B5EF4-FFF2-40B4-BE49-F238E27FC236}">
              <a16:creationId xmlns:a16="http://schemas.microsoft.com/office/drawing/2014/main" id="{80FF7B19-85D9-406A-8290-9625B13685E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99801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149</xdr:row>
      <xdr:rowOff>0</xdr:rowOff>
    </xdr:from>
    <xdr:ext cx="9525" cy="733425"/>
    <xdr:sp macro="" textlink="">
      <xdr:nvSpPr>
        <xdr:cNvPr id="1981" name="AutoShape 292" descr="mail?cmd=cookie">
          <a:extLst>
            <a:ext uri="{FF2B5EF4-FFF2-40B4-BE49-F238E27FC236}">
              <a16:creationId xmlns:a16="http://schemas.microsoft.com/office/drawing/2014/main" id="{35AE90D1-FAFE-4020-B9CB-641C07E1D2C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99801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149</xdr:row>
      <xdr:rowOff>0</xdr:rowOff>
    </xdr:from>
    <xdr:ext cx="9525" cy="971550"/>
    <xdr:sp macro="" textlink="">
      <xdr:nvSpPr>
        <xdr:cNvPr id="1982" name="AutoShape 292" descr="mail?cmd=cookie">
          <a:extLst>
            <a:ext uri="{FF2B5EF4-FFF2-40B4-BE49-F238E27FC236}">
              <a16:creationId xmlns:a16="http://schemas.microsoft.com/office/drawing/2014/main" id="{05BF9BBD-B1FC-4540-BB4B-691AD63DC35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9980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149</xdr:row>
      <xdr:rowOff>0</xdr:rowOff>
    </xdr:from>
    <xdr:ext cx="9525" cy="971550"/>
    <xdr:sp macro="" textlink="">
      <xdr:nvSpPr>
        <xdr:cNvPr id="1983" name="AutoShape 292" descr="mail?cmd=cookie">
          <a:extLst>
            <a:ext uri="{FF2B5EF4-FFF2-40B4-BE49-F238E27FC236}">
              <a16:creationId xmlns:a16="http://schemas.microsoft.com/office/drawing/2014/main" id="{DDF885BC-17E5-4958-B171-0F7307EEAD1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9980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149</xdr:row>
      <xdr:rowOff>0</xdr:rowOff>
    </xdr:from>
    <xdr:ext cx="9525" cy="971550"/>
    <xdr:sp macro="" textlink="">
      <xdr:nvSpPr>
        <xdr:cNvPr id="1984" name="AutoShape 292" descr="mail?cmd=cookie">
          <a:extLst>
            <a:ext uri="{FF2B5EF4-FFF2-40B4-BE49-F238E27FC236}">
              <a16:creationId xmlns:a16="http://schemas.microsoft.com/office/drawing/2014/main" id="{870E84E7-E467-4416-B6CC-EF20602CC17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9980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149</xdr:row>
      <xdr:rowOff>0</xdr:rowOff>
    </xdr:from>
    <xdr:ext cx="9525" cy="971550"/>
    <xdr:sp macro="" textlink="">
      <xdr:nvSpPr>
        <xdr:cNvPr id="1985" name="AutoShape 292" descr="mail?cmd=cookie">
          <a:extLst>
            <a:ext uri="{FF2B5EF4-FFF2-40B4-BE49-F238E27FC236}">
              <a16:creationId xmlns:a16="http://schemas.microsoft.com/office/drawing/2014/main" id="{DB97D5D0-B427-489A-9694-5AD1C817D13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9980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149</xdr:row>
      <xdr:rowOff>0</xdr:rowOff>
    </xdr:from>
    <xdr:ext cx="9525" cy="733425"/>
    <xdr:sp macro="" textlink="">
      <xdr:nvSpPr>
        <xdr:cNvPr id="1986" name="AutoShape 292" descr="mail?cmd=cookie">
          <a:extLst>
            <a:ext uri="{FF2B5EF4-FFF2-40B4-BE49-F238E27FC236}">
              <a16:creationId xmlns:a16="http://schemas.microsoft.com/office/drawing/2014/main" id="{5CA1C9CC-A3A2-4580-BCE5-8E219ED646E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99801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149</xdr:row>
      <xdr:rowOff>0</xdr:rowOff>
    </xdr:from>
    <xdr:ext cx="9525" cy="733425"/>
    <xdr:sp macro="" textlink="">
      <xdr:nvSpPr>
        <xdr:cNvPr id="1987" name="AutoShape 292" descr="mail?cmd=cookie">
          <a:extLst>
            <a:ext uri="{FF2B5EF4-FFF2-40B4-BE49-F238E27FC236}">
              <a16:creationId xmlns:a16="http://schemas.microsoft.com/office/drawing/2014/main" id="{4D807650-CB23-4B6E-8646-B5E7D9DA9C6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99801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149</xdr:row>
      <xdr:rowOff>0</xdr:rowOff>
    </xdr:from>
    <xdr:ext cx="9525" cy="733425"/>
    <xdr:sp macro="" textlink="">
      <xdr:nvSpPr>
        <xdr:cNvPr id="1988" name="AutoShape 292" descr="mail?cmd=cookie">
          <a:extLst>
            <a:ext uri="{FF2B5EF4-FFF2-40B4-BE49-F238E27FC236}">
              <a16:creationId xmlns:a16="http://schemas.microsoft.com/office/drawing/2014/main" id="{FE7489B9-4221-4587-9785-D4C4F9357D3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99801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149</xdr:row>
      <xdr:rowOff>0</xdr:rowOff>
    </xdr:from>
    <xdr:ext cx="9525" cy="733425"/>
    <xdr:sp macro="" textlink="">
      <xdr:nvSpPr>
        <xdr:cNvPr id="1989" name="AutoShape 292" descr="mail?cmd=cookie">
          <a:extLst>
            <a:ext uri="{FF2B5EF4-FFF2-40B4-BE49-F238E27FC236}">
              <a16:creationId xmlns:a16="http://schemas.microsoft.com/office/drawing/2014/main" id="{6492B005-3DC9-43DA-91EA-220D00EAD76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99801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149</xdr:row>
      <xdr:rowOff>0</xdr:rowOff>
    </xdr:from>
    <xdr:ext cx="9525" cy="971550"/>
    <xdr:sp macro="" textlink="">
      <xdr:nvSpPr>
        <xdr:cNvPr id="1990" name="AutoShape 292" descr="mail?cmd=cookie">
          <a:extLst>
            <a:ext uri="{FF2B5EF4-FFF2-40B4-BE49-F238E27FC236}">
              <a16:creationId xmlns:a16="http://schemas.microsoft.com/office/drawing/2014/main" id="{DEC6B678-CD39-45FD-AF10-A18654B014F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9980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149</xdr:row>
      <xdr:rowOff>0</xdr:rowOff>
    </xdr:from>
    <xdr:ext cx="9525" cy="971550"/>
    <xdr:sp macro="" textlink="">
      <xdr:nvSpPr>
        <xdr:cNvPr id="1991" name="AutoShape 292" descr="mail?cmd=cookie">
          <a:extLst>
            <a:ext uri="{FF2B5EF4-FFF2-40B4-BE49-F238E27FC236}">
              <a16:creationId xmlns:a16="http://schemas.microsoft.com/office/drawing/2014/main" id="{5EEF0523-4F83-429E-9E44-6235E9389E1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9980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149</xdr:row>
      <xdr:rowOff>0</xdr:rowOff>
    </xdr:from>
    <xdr:ext cx="9525" cy="971550"/>
    <xdr:sp macro="" textlink="">
      <xdr:nvSpPr>
        <xdr:cNvPr id="1992" name="AutoShape 292" descr="mail?cmd=cookie">
          <a:extLst>
            <a:ext uri="{FF2B5EF4-FFF2-40B4-BE49-F238E27FC236}">
              <a16:creationId xmlns:a16="http://schemas.microsoft.com/office/drawing/2014/main" id="{B4A2E953-D175-412A-83BE-F87C970CCAE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9980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149</xdr:row>
      <xdr:rowOff>0</xdr:rowOff>
    </xdr:from>
    <xdr:ext cx="9525" cy="971550"/>
    <xdr:sp macro="" textlink="">
      <xdr:nvSpPr>
        <xdr:cNvPr id="1993" name="AutoShape 292" descr="mail?cmd=cookie">
          <a:extLst>
            <a:ext uri="{FF2B5EF4-FFF2-40B4-BE49-F238E27FC236}">
              <a16:creationId xmlns:a16="http://schemas.microsoft.com/office/drawing/2014/main" id="{695D361F-1032-4253-9437-977E6156A09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99801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1994" name="AutoShape 292" descr="mail?cmd=cookie">
          <a:extLst>
            <a:ext uri="{FF2B5EF4-FFF2-40B4-BE49-F238E27FC236}">
              <a16:creationId xmlns:a16="http://schemas.microsoft.com/office/drawing/2014/main" id="{1C15C32F-9725-4FD3-A7CF-DD3D5BC4F9C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1995" name="AutoShape 292" descr="mail?cmd=cookie">
          <a:extLst>
            <a:ext uri="{FF2B5EF4-FFF2-40B4-BE49-F238E27FC236}">
              <a16:creationId xmlns:a16="http://schemas.microsoft.com/office/drawing/2014/main" id="{E4F96533-64D0-4EF3-B813-D24103BE844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1996" name="AutoShape 292" descr="mail?cmd=cookie">
          <a:extLst>
            <a:ext uri="{FF2B5EF4-FFF2-40B4-BE49-F238E27FC236}">
              <a16:creationId xmlns:a16="http://schemas.microsoft.com/office/drawing/2014/main" id="{83377E67-7D73-4823-822A-C643DA86CB1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1997" name="AutoShape 292" descr="mail?cmd=cookie">
          <a:extLst>
            <a:ext uri="{FF2B5EF4-FFF2-40B4-BE49-F238E27FC236}">
              <a16:creationId xmlns:a16="http://schemas.microsoft.com/office/drawing/2014/main" id="{04BEFB2B-E70D-44EC-A25B-F55C4A09080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1998" name="AutoShape 292" descr="mail?cmd=cookie">
          <a:extLst>
            <a:ext uri="{FF2B5EF4-FFF2-40B4-BE49-F238E27FC236}">
              <a16:creationId xmlns:a16="http://schemas.microsoft.com/office/drawing/2014/main" id="{EAADC6DA-626D-43A7-9054-937EE11BC2A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1999" name="AutoShape 292" descr="mail?cmd=cookie">
          <a:extLst>
            <a:ext uri="{FF2B5EF4-FFF2-40B4-BE49-F238E27FC236}">
              <a16:creationId xmlns:a16="http://schemas.microsoft.com/office/drawing/2014/main" id="{4D4ACD38-BF17-4C92-BC65-28FF2F34100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00" name="AutoShape 292" descr="mail?cmd=cookie">
          <a:extLst>
            <a:ext uri="{FF2B5EF4-FFF2-40B4-BE49-F238E27FC236}">
              <a16:creationId xmlns:a16="http://schemas.microsoft.com/office/drawing/2014/main" id="{B8846107-64E5-4F8D-9901-A2D5589F3C0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01" name="AutoShape 292" descr="mail?cmd=cookie">
          <a:extLst>
            <a:ext uri="{FF2B5EF4-FFF2-40B4-BE49-F238E27FC236}">
              <a16:creationId xmlns:a16="http://schemas.microsoft.com/office/drawing/2014/main" id="{6DD4794C-EAC7-47F9-8595-53609B104C3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02" name="AutoShape 292" descr="mail?cmd=cookie">
          <a:extLst>
            <a:ext uri="{FF2B5EF4-FFF2-40B4-BE49-F238E27FC236}">
              <a16:creationId xmlns:a16="http://schemas.microsoft.com/office/drawing/2014/main" id="{5D172FFE-015F-4F95-ABB0-465357E01FE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03" name="AutoShape 292" descr="mail?cmd=cookie">
          <a:extLst>
            <a:ext uri="{FF2B5EF4-FFF2-40B4-BE49-F238E27FC236}">
              <a16:creationId xmlns:a16="http://schemas.microsoft.com/office/drawing/2014/main" id="{9113458B-3E53-4440-98B5-86E64F09C3B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04" name="AutoShape 292" descr="mail?cmd=cookie">
          <a:extLst>
            <a:ext uri="{FF2B5EF4-FFF2-40B4-BE49-F238E27FC236}">
              <a16:creationId xmlns:a16="http://schemas.microsoft.com/office/drawing/2014/main" id="{7B097E12-B021-460B-A3FE-8195C3BB91D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05" name="AutoShape 292" descr="mail?cmd=cookie">
          <a:extLst>
            <a:ext uri="{FF2B5EF4-FFF2-40B4-BE49-F238E27FC236}">
              <a16:creationId xmlns:a16="http://schemas.microsoft.com/office/drawing/2014/main" id="{2CCECCD5-4705-4014-A881-CBFD547AD7C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06" name="AutoShape 292" descr="mail?cmd=cookie">
          <a:extLst>
            <a:ext uri="{FF2B5EF4-FFF2-40B4-BE49-F238E27FC236}">
              <a16:creationId xmlns:a16="http://schemas.microsoft.com/office/drawing/2014/main" id="{35736871-7803-46E5-A613-AE91AA8E6E3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07" name="AutoShape 292" descr="mail?cmd=cookie">
          <a:extLst>
            <a:ext uri="{FF2B5EF4-FFF2-40B4-BE49-F238E27FC236}">
              <a16:creationId xmlns:a16="http://schemas.microsoft.com/office/drawing/2014/main" id="{19AE468B-7C37-4F38-B6D3-692FF181FE9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08" name="AutoShape 292" descr="mail?cmd=cookie">
          <a:extLst>
            <a:ext uri="{FF2B5EF4-FFF2-40B4-BE49-F238E27FC236}">
              <a16:creationId xmlns:a16="http://schemas.microsoft.com/office/drawing/2014/main" id="{572B398B-0A00-4832-9365-1D3F9707708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09" name="AutoShape 292" descr="mail?cmd=cookie">
          <a:extLst>
            <a:ext uri="{FF2B5EF4-FFF2-40B4-BE49-F238E27FC236}">
              <a16:creationId xmlns:a16="http://schemas.microsoft.com/office/drawing/2014/main" id="{640F7AAF-22B9-4A3D-A7F5-010052A5CDB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10" name="AutoShape 292" descr="mail?cmd=cookie">
          <a:extLst>
            <a:ext uri="{FF2B5EF4-FFF2-40B4-BE49-F238E27FC236}">
              <a16:creationId xmlns:a16="http://schemas.microsoft.com/office/drawing/2014/main" id="{E1682BFF-9CE4-4257-B925-4B7B45DD858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11" name="AutoShape 292" descr="mail?cmd=cookie">
          <a:extLst>
            <a:ext uri="{FF2B5EF4-FFF2-40B4-BE49-F238E27FC236}">
              <a16:creationId xmlns:a16="http://schemas.microsoft.com/office/drawing/2014/main" id="{4480ED5F-3030-4B4C-A1B9-10948EA3020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12" name="AutoShape 292" descr="mail?cmd=cookie">
          <a:extLst>
            <a:ext uri="{FF2B5EF4-FFF2-40B4-BE49-F238E27FC236}">
              <a16:creationId xmlns:a16="http://schemas.microsoft.com/office/drawing/2014/main" id="{4C1E85CE-5D93-4B9C-B960-BF12907826F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13" name="AutoShape 292" descr="mail?cmd=cookie">
          <a:extLst>
            <a:ext uri="{FF2B5EF4-FFF2-40B4-BE49-F238E27FC236}">
              <a16:creationId xmlns:a16="http://schemas.microsoft.com/office/drawing/2014/main" id="{AAED5076-9BFF-413C-894A-2A617E4E6F5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14" name="AutoShape 292" descr="mail?cmd=cookie">
          <a:extLst>
            <a:ext uri="{FF2B5EF4-FFF2-40B4-BE49-F238E27FC236}">
              <a16:creationId xmlns:a16="http://schemas.microsoft.com/office/drawing/2014/main" id="{EF4DC6F2-74A4-468C-90FB-E3046DCCA05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15" name="AutoShape 292" descr="mail?cmd=cookie">
          <a:extLst>
            <a:ext uri="{FF2B5EF4-FFF2-40B4-BE49-F238E27FC236}">
              <a16:creationId xmlns:a16="http://schemas.microsoft.com/office/drawing/2014/main" id="{DA147EEC-0BEC-4267-9329-6A52FF93DCF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16" name="AutoShape 292" descr="mail?cmd=cookie">
          <a:extLst>
            <a:ext uri="{FF2B5EF4-FFF2-40B4-BE49-F238E27FC236}">
              <a16:creationId xmlns:a16="http://schemas.microsoft.com/office/drawing/2014/main" id="{67DF9C0A-0315-4BF4-B1B7-12FFC558CF8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17" name="AutoShape 292" descr="mail?cmd=cookie">
          <a:extLst>
            <a:ext uri="{FF2B5EF4-FFF2-40B4-BE49-F238E27FC236}">
              <a16:creationId xmlns:a16="http://schemas.microsoft.com/office/drawing/2014/main" id="{D1B3F87F-3A1C-47CB-8B70-EA401F40C9A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18" name="AutoShape 292" descr="mail?cmd=cookie">
          <a:extLst>
            <a:ext uri="{FF2B5EF4-FFF2-40B4-BE49-F238E27FC236}">
              <a16:creationId xmlns:a16="http://schemas.microsoft.com/office/drawing/2014/main" id="{D8D3ABC8-91A5-430F-B668-E1B5F1CEE89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19" name="AutoShape 292" descr="mail?cmd=cookie">
          <a:extLst>
            <a:ext uri="{FF2B5EF4-FFF2-40B4-BE49-F238E27FC236}">
              <a16:creationId xmlns:a16="http://schemas.microsoft.com/office/drawing/2014/main" id="{EE83CF42-A762-427D-9D89-1847F109071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20" name="AutoShape 292" descr="mail?cmd=cookie">
          <a:extLst>
            <a:ext uri="{FF2B5EF4-FFF2-40B4-BE49-F238E27FC236}">
              <a16:creationId xmlns:a16="http://schemas.microsoft.com/office/drawing/2014/main" id="{A545D24E-631C-48D7-B570-DA4034F5216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21" name="AutoShape 292" descr="mail?cmd=cookie">
          <a:extLst>
            <a:ext uri="{FF2B5EF4-FFF2-40B4-BE49-F238E27FC236}">
              <a16:creationId xmlns:a16="http://schemas.microsoft.com/office/drawing/2014/main" id="{DD5C44C2-14DB-40C4-A3AD-FF4D9CD2519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22" name="AutoShape 292" descr="mail?cmd=cookie">
          <a:extLst>
            <a:ext uri="{FF2B5EF4-FFF2-40B4-BE49-F238E27FC236}">
              <a16:creationId xmlns:a16="http://schemas.microsoft.com/office/drawing/2014/main" id="{67CE75E1-93BA-43DB-9DE0-628541A0331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23" name="AutoShape 292" descr="mail?cmd=cookie">
          <a:extLst>
            <a:ext uri="{FF2B5EF4-FFF2-40B4-BE49-F238E27FC236}">
              <a16:creationId xmlns:a16="http://schemas.microsoft.com/office/drawing/2014/main" id="{AB04102D-22C6-4FAF-B3FE-BDF1834FFA8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24" name="AutoShape 292" descr="mail?cmd=cookie">
          <a:extLst>
            <a:ext uri="{FF2B5EF4-FFF2-40B4-BE49-F238E27FC236}">
              <a16:creationId xmlns:a16="http://schemas.microsoft.com/office/drawing/2014/main" id="{7CC9A822-0D07-43DE-A06D-0ABDAD99485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25" name="AutoShape 292" descr="mail?cmd=cookie">
          <a:extLst>
            <a:ext uri="{FF2B5EF4-FFF2-40B4-BE49-F238E27FC236}">
              <a16:creationId xmlns:a16="http://schemas.microsoft.com/office/drawing/2014/main" id="{6FB83BBB-9877-4665-AB73-37B246D9C4C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26" name="AutoShape 292" descr="mail?cmd=cookie">
          <a:extLst>
            <a:ext uri="{FF2B5EF4-FFF2-40B4-BE49-F238E27FC236}">
              <a16:creationId xmlns:a16="http://schemas.microsoft.com/office/drawing/2014/main" id="{B61C7C0F-9AA5-4E89-A80C-5929555FCA9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27" name="AutoShape 292" descr="mail?cmd=cookie">
          <a:extLst>
            <a:ext uri="{FF2B5EF4-FFF2-40B4-BE49-F238E27FC236}">
              <a16:creationId xmlns:a16="http://schemas.microsoft.com/office/drawing/2014/main" id="{5414CBCF-3BE3-49FF-BB47-FD0B2281CE0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28" name="AutoShape 292" descr="mail?cmd=cookie">
          <a:extLst>
            <a:ext uri="{FF2B5EF4-FFF2-40B4-BE49-F238E27FC236}">
              <a16:creationId xmlns:a16="http://schemas.microsoft.com/office/drawing/2014/main" id="{54CE95B4-3A87-4717-AB6C-43286EEB8D0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29" name="AutoShape 292" descr="mail?cmd=cookie">
          <a:extLst>
            <a:ext uri="{FF2B5EF4-FFF2-40B4-BE49-F238E27FC236}">
              <a16:creationId xmlns:a16="http://schemas.microsoft.com/office/drawing/2014/main" id="{2FC19193-689A-4FB0-881A-CB7FA553450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30" name="AutoShape 292" descr="mail?cmd=cookie">
          <a:extLst>
            <a:ext uri="{FF2B5EF4-FFF2-40B4-BE49-F238E27FC236}">
              <a16:creationId xmlns:a16="http://schemas.microsoft.com/office/drawing/2014/main" id="{07947865-6DD3-40B0-9C3B-5C2D7FDD149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31" name="AutoShape 292" descr="mail?cmd=cookie">
          <a:extLst>
            <a:ext uri="{FF2B5EF4-FFF2-40B4-BE49-F238E27FC236}">
              <a16:creationId xmlns:a16="http://schemas.microsoft.com/office/drawing/2014/main" id="{59A2C542-0DDE-400D-B7C9-6CAA3B09D57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32" name="AutoShape 292" descr="mail?cmd=cookie">
          <a:extLst>
            <a:ext uri="{FF2B5EF4-FFF2-40B4-BE49-F238E27FC236}">
              <a16:creationId xmlns:a16="http://schemas.microsoft.com/office/drawing/2014/main" id="{188C22F1-B08B-4A61-80D7-C8500515763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33" name="AutoShape 292" descr="mail?cmd=cookie">
          <a:extLst>
            <a:ext uri="{FF2B5EF4-FFF2-40B4-BE49-F238E27FC236}">
              <a16:creationId xmlns:a16="http://schemas.microsoft.com/office/drawing/2014/main" id="{BABEDED0-C1C6-4A8B-A61C-3E034DAA457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34" name="AutoShape 292" descr="mail?cmd=cookie">
          <a:extLst>
            <a:ext uri="{FF2B5EF4-FFF2-40B4-BE49-F238E27FC236}">
              <a16:creationId xmlns:a16="http://schemas.microsoft.com/office/drawing/2014/main" id="{65B21643-09C1-4141-B9C6-B7FBE0820D4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35" name="AutoShape 292" descr="mail?cmd=cookie">
          <a:extLst>
            <a:ext uri="{FF2B5EF4-FFF2-40B4-BE49-F238E27FC236}">
              <a16:creationId xmlns:a16="http://schemas.microsoft.com/office/drawing/2014/main" id="{C890EFE7-1324-4778-A432-0007C4BC2C9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36" name="AutoShape 292" descr="mail?cmd=cookie">
          <a:extLst>
            <a:ext uri="{FF2B5EF4-FFF2-40B4-BE49-F238E27FC236}">
              <a16:creationId xmlns:a16="http://schemas.microsoft.com/office/drawing/2014/main" id="{EF72DE7F-B547-4AC5-B5BE-6A4F495BA2C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37" name="AutoShape 292" descr="mail?cmd=cookie">
          <a:extLst>
            <a:ext uri="{FF2B5EF4-FFF2-40B4-BE49-F238E27FC236}">
              <a16:creationId xmlns:a16="http://schemas.microsoft.com/office/drawing/2014/main" id="{EAA6F47A-358F-49A2-8DC5-7FDFB81008A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38" name="AutoShape 292" descr="mail?cmd=cookie">
          <a:extLst>
            <a:ext uri="{FF2B5EF4-FFF2-40B4-BE49-F238E27FC236}">
              <a16:creationId xmlns:a16="http://schemas.microsoft.com/office/drawing/2014/main" id="{60731B79-5FB4-4355-AE0A-6C642C151C3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39" name="AutoShape 292" descr="mail?cmd=cookie">
          <a:extLst>
            <a:ext uri="{FF2B5EF4-FFF2-40B4-BE49-F238E27FC236}">
              <a16:creationId xmlns:a16="http://schemas.microsoft.com/office/drawing/2014/main" id="{C3A1A46C-911D-425D-B609-2837527CD55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40" name="AutoShape 292" descr="mail?cmd=cookie">
          <a:extLst>
            <a:ext uri="{FF2B5EF4-FFF2-40B4-BE49-F238E27FC236}">
              <a16:creationId xmlns:a16="http://schemas.microsoft.com/office/drawing/2014/main" id="{659AB255-3D92-4D88-ADB1-4556A0CD95F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41" name="AutoShape 292" descr="mail?cmd=cookie">
          <a:extLst>
            <a:ext uri="{FF2B5EF4-FFF2-40B4-BE49-F238E27FC236}">
              <a16:creationId xmlns:a16="http://schemas.microsoft.com/office/drawing/2014/main" id="{6A446D83-6F78-4697-99A0-9C96D78D266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42" name="AutoShape 292" descr="mail?cmd=cookie">
          <a:extLst>
            <a:ext uri="{FF2B5EF4-FFF2-40B4-BE49-F238E27FC236}">
              <a16:creationId xmlns:a16="http://schemas.microsoft.com/office/drawing/2014/main" id="{4C433FB2-9773-4CDB-99B0-BFC4DF3F8CC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43" name="AutoShape 292" descr="mail?cmd=cookie">
          <a:extLst>
            <a:ext uri="{FF2B5EF4-FFF2-40B4-BE49-F238E27FC236}">
              <a16:creationId xmlns:a16="http://schemas.microsoft.com/office/drawing/2014/main" id="{E008726E-76BA-44AD-B1AE-EB798F6FFC3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44" name="AutoShape 292" descr="mail?cmd=cookie">
          <a:extLst>
            <a:ext uri="{FF2B5EF4-FFF2-40B4-BE49-F238E27FC236}">
              <a16:creationId xmlns:a16="http://schemas.microsoft.com/office/drawing/2014/main" id="{0450F139-A01A-4D7B-A197-1CEF72F71F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45" name="AutoShape 292" descr="mail?cmd=cookie">
          <a:extLst>
            <a:ext uri="{FF2B5EF4-FFF2-40B4-BE49-F238E27FC236}">
              <a16:creationId xmlns:a16="http://schemas.microsoft.com/office/drawing/2014/main" id="{CA61635F-4799-41FA-A2BC-CD562121160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46" name="AutoShape 292" descr="mail?cmd=cookie">
          <a:extLst>
            <a:ext uri="{FF2B5EF4-FFF2-40B4-BE49-F238E27FC236}">
              <a16:creationId xmlns:a16="http://schemas.microsoft.com/office/drawing/2014/main" id="{0B022637-DBF8-44CC-BBFF-BC9597B6F06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47" name="AutoShape 292" descr="mail?cmd=cookie">
          <a:extLst>
            <a:ext uri="{FF2B5EF4-FFF2-40B4-BE49-F238E27FC236}">
              <a16:creationId xmlns:a16="http://schemas.microsoft.com/office/drawing/2014/main" id="{8BD94DB1-7264-4354-892F-AC5E4DE9AC9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48" name="AutoShape 292" descr="mail?cmd=cookie">
          <a:extLst>
            <a:ext uri="{FF2B5EF4-FFF2-40B4-BE49-F238E27FC236}">
              <a16:creationId xmlns:a16="http://schemas.microsoft.com/office/drawing/2014/main" id="{B9336C7D-1B91-4675-84F8-AD515B7BF21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49" name="AutoShape 292" descr="mail?cmd=cookie">
          <a:extLst>
            <a:ext uri="{FF2B5EF4-FFF2-40B4-BE49-F238E27FC236}">
              <a16:creationId xmlns:a16="http://schemas.microsoft.com/office/drawing/2014/main" id="{B403B87C-66BD-4170-A6A2-E1A42A9111C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50" name="AutoShape 292" descr="mail?cmd=cookie">
          <a:extLst>
            <a:ext uri="{FF2B5EF4-FFF2-40B4-BE49-F238E27FC236}">
              <a16:creationId xmlns:a16="http://schemas.microsoft.com/office/drawing/2014/main" id="{3D463C79-155F-40F6-AD8D-8A03E10B745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51" name="AutoShape 292" descr="mail?cmd=cookie">
          <a:extLst>
            <a:ext uri="{FF2B5EF4-FFF2-40B4-BE49-F238E27FC236}">
              <a16:creationId xmlns:a16="http://schemas.microsoft.com/office/drawing/2014/main" id="{8D715595-AC16-4D71-A091-2AF2C287D2C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52" name="AutoShape 292" descr="mail?cmd=cookie">
          <a:extLst>
            <a:ext uri="{FF2B5EF4-FFF2-40B4-BE49-F238E27FC236}">
              <a16:creationId xmlns:a16="http://schemas.microsoft.com/office/drawing/2014/main" id="{D48BD9FB-085F-4566-8BE9-E1C35DDE35B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53" name="AutoShape 292" descr="mail?cmd=cookie">
          <a:extLst>
            <a:ext uri="{FF2B5EF4-FFF2-40B4-BE49-F238E27FC236}">
              <a16:creationId xmlns:a16="http://schemas.microsoft.com/office/drawing/2014/main" id="{348FB073-F2FD-4E95-AF87-D374E03890E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54" name="AutoShape 292" descr="mail?cmd=cookie">
          <a:extLst>
            <a:ext uri="{FF2B5EF4-FFF2-40B4-BE49-F238E27FC236}">
              <a16:creationId xmlns:a16="http://schemas.microsoft.com/office/drawing/2014/main" id="{240F9344-2593-4033-8BA4-33243280890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55" name="AutoShape 292" descr="mail?cmd=cookie">
          <a:extLst>
            <a:ext uri="{FF2B5EF4-FFF2-40B4-BE49-F238E27FC236}">
              <a16:creationId xmlns:a16="http://schemas.microsoft.com/office/drawing/2014/main" id="{A4946FD4-A13F-4D08-AC29-A958B499A94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56" name="AutoShape 292" descr="mail?cmd=cookie">
          <a:extLst>
            <a:ext uri="{FF2B5EF4-FFF2-40B4-BE49-F238E27FC236}">
              <a16:creationId xmlns:a16="http://schemas.microsoft.com/office/drawing/2014/main" id="{FF860710-9449-4713-BCDD-2976962837B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134</xdr:row>
      <xdr:rowOff>0</xdr:rowOff>
    </xdr:from>
    <xdr:ext cx="9525" cy="733425"/>
    <xdr:sp macro="" textlink="">
      <xdr:nvSpPr>
        <xdr:cNvPr id="2057" name="AutoShape 292" descr="mail?cmd=cookie">
          <a:extLst>
            <a:ext uri="{FF2B5EF4-FFF2-40B4-BE49-F238E27FC236}">
              <a16:creationId xmlns:a16="http://schemas.microsoft.com/office/drawing/2014/main" id="{4EF9C663-F166-4E66-9D82-7EA96F7F08E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26268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58" name="AutoShape 292" descr="mail?cmd=cookie">
          <a:extLst>
            <a:ext uri="{FF2B5EF4-FFF2-40B4-BE49-F238E27FC236}">
              <a16:creationId xmlns:a16="http://schemas.microsoft.com/office/drawing/2014/main" id="{A3F182CF-0139-4FDD-806B-D815BA9CC68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59" name="AutoShape 292" descr="mail?cmd=cookie">
          <a:extLst>
            <a:ext uri="{FF2B5EF4-FFF2-40B4-BE49-F238E27FC236}">
              <a16:creationId xmlns:a16="http://schemas.microsoft.com/office/drawing/2014/main" id="{8DAA60CC-53E9-4FD8-9668-BF4D9903797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60" name="AutoShape 292" descr="mail?cmd=cookie">
          <a:extLst>
            <a:ext uri="{FF2B5EF4-FFF2-40B4-BE49-F238E27FC236}">
              <a16:creationId xmlns:a16="http://schemas.microsoft.com/office/drawing/2014/main" id="{18ABFE9F-3587-4906-BAE0-DAA74562C3C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61" name="AutoShape 292" descr="mail?cmd=cookie">
          <a:extLst>
            <a:ext uri="{FF2B5EF4-FFF2-40B4-BE49-F238E27FC236}">
              <a16:creationId xmlns:a16="http://schemas.microsoft.com/office/drawing/2014/main" id="{AC4DC132-12E3-4120-AA94-D2A45A11371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62" name="AutoShape 292" descr="mail?cmd=cookie">
          <a:extLst>
            <a:ext uri="{FF2B5EF4-FFF2-40B4-BE49-F238E27FC236}">
              <a16:creationId xmlns:a16="http://schemas.microsoft.com/office/drawing/2014/main" id="{56D2C075-AC55-4156-A9D5-DA533E55344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63" name="AutoShape 292" descr="mail?cmd=cookie">
          <a:extLst>
            <a:ext uri="{FF2B5EF4-FFF2-40B4-BE49-F238E27FC236}">
              <a16:creationId xmlns:a16="http://schemas.microsoft.com/office/drawing/2014/main" id="{4D8D21A5-EC0C-42F5-86C1-7F30A868840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64" name="AutoShape 292" descr="mail?cmd=cookie">
          <a:extLst>
            <a:ext uri="{FF2B5EF4-FFF2-40B4-BE49-F238E27FC236}">
              <a16:creationId xmlns:a16="http://schemas.microsoft.com/office/drawing/2014/main" id="{98AB5527-F256-4387-B66A-262A14044D0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65" name="AutoShape 292" descr="mail?cmd=cookie">
          <a:extLst>
            <a:ext uri="{FF2B5EF4-FFF2-40B4-BE49-F238E27FC236}">
              <a16:creationId xmlns:a16="http://schemas.microsoft.com/office/drawing/2014/main" id="{A461D8EC-EAC1-44B6-B2FB-F19F3C3C438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66" name="AutoShape 292" descr="mail?cmd=cookie">
          <a:extLst>
            <a:ext uri="{FF2B5EF4-FFF2-40B4-BE49-F238E27FC236}">
              <a16:creationId xmlns:a16="http://schemas.microsoft.com/office/drawing/2014/main" id="{5B000C0A-1B0C-42CE-AA91-476FEA1F131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67" name="AutoShape 292" descr="mail?cmd=cookie">
          <a:extLst>
            <a:ext uri="{FF2B5EF4-FFF2-40B4-BE49-F238E27FC236}">
              <a16:creationId xmlns:a16="http://schemas.microsoft.com/office/drawing/2014/main" id="{EC1E4A79-D5DD-4949-B6DE-FAACB143CFC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68" name="AutoShape 292" descr="mail?cmd=cookie">
          <a:extLst>
            <a:ext uri="{FF2B5EF4-FFF2-40B4-BE49-F238E27FC236}">
              <a16:creationId xmlns:a16="http://schemas.microsoft.com/office/drawing/2014/main" id="{583EE8C6-F942-4B9E-9B65-C90B8AC1F93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69" name="AutoShape 292" descr="mail?cmd=cookie">
          <a:extLst>
            <a:ext uri="{FF2B5EF4-FFF2-40B4-BE49-F238E27FC236}">
              <a16:creationId xmlns:a16="http://schemas.microsoft.com/office/drawing/2014/main" id="{3DCB9C1F-0C6E-416E-9EF5-2CFAA926FE5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70" name="AutoShape 292" descr="mail?cmd=cookie">
          <a:extLst>
            <a:ext uri="{FF2B5EF4-FFF2-40B4-BE49-F238E27FC236}">
              <a16:creationId xmlns:a16="http://schemas.microsoft.com/office/drawing/2014/main" id="{959EB3FF-AAA5-4D5F-B716-E30C0ED37FB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71" name="AutoShape 292" descr="mail?cmd=cookie">
          <a:extLst>
            <a:ext uri="{FF2B5EF4-FFF2-40B4-BE49-F238E27FC236}">
              <a16:creationId xmlns:a16="http://schemas.microsoft.com/office/drawing/2014/main" id="{3883D15F-595C-4473-B419-C6F41FAF448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72" name="AutoShape 292" descr="mail?cmd=cookie">
          <a:extLst>
            <a:ext uri="{FF2B5EF4-FFF2-40B4-BE49-F238E27FC236}">
              <a16:creationId xmlns:a16="http://schemas.microsoft.com/office/drawing/2014/main" id="{9486859A-35B1-4D48-8ADB-92FBBBF1992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73" name="AutoShape 292" descr="mail?cmd=cookie">
          <a:extLst>
            <a:ext uri="{FF2B5EF4-FFF2-40B4-BE49-F238E27FC236}">
              <a16:creationId xmlns:a16="http://schemas.microsoft.com/office/drawing/2014/main" id="{980B3AA6-0656-4F15-867E-D2ED8D6BD12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74" name="AutoShape 292" descr="mail?cmd=cookie">
          <a:extLst>
            <a:ext uri="{FF2B5EF4-FFF2-40B4-BE49-F238E27FC236}">
              <a16:creationId xmlns:a16="http://schemas.microsoft.com/office/drawing/2014/main" id="{4A532FA5-D852-45C2-8066-CA03F5FFABC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75" name="AutoShape 292" descr="mail?cmd=cookie">
          <a:extLst>
            <a:ext uri="{FF2B5EF4-FFF2-40B4-BE49-F238E27FC236}">
              <a16:creationId xmlns:a16="http://schemas.microsoft.com/office/drawing/2014/main" id="{E6BC7236-4D01-45D1-8611-DDD81CA7B8F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76" name="AutoShape 292" descr="mail?cmd=cookie">
          <a:extLst>
            <a:ext uri="{FF2B5EF4-FFF2-40B4-BE49-F238E27FC236}">
              <a16:creationId xmlns:a16="http://schemas.microsoft.com/office/drawing/2014/main" id="{BEC91F1B-C091-46E9-A6EA-9CD6F04C554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77" name="AutoShape 292" descr="mail?cmd=cookie">
          <a:extLst>
            <a:ext uri="{FF2B5EF4-FFF2-40B4-BE49-F238E27FC236}">
              <a16:creationId xmlns:a16="http://schemas.microsoft.com/office/drawing/2014/main" id="{07B18463-681C-4217-8616-7E729BE6516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78" name="AutoShape 292" descr="mail?cmd=cookie">
          <a:extLst>
            <a:ext uri="{FF2B5EF4-FFF2-40B4-BE49-F238E27FC236}">
              <a16:creationId xmlns:a16="http://schemas.microsoft.com/office/drawing/2014/main" id="{23D01CC2-1ACF-4749-BBF1-FEEAD06E72E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79" name="AutoShape 292" descr="mail?cmd=cookie">
          <a:extLst>
            <a:ext uri="{FF2B5EF4-FFF2-40B4-BE49-F238E27FC236}">
              <a16:creationId xmlns:a16="http://schemas.microsoft.com/office/drawing/2014/main" id="{272123CF-2E58-4BCE-92A4-759A03F6A18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80" name="AutoShape 292" descr="mail?cmd=cookie">
          <a:extLst>
            <a:ext uri="{FF2B5EF4-FFF2-40B4-BE49-F238E27FC236}">
              <a16:creationId xmlns:a16="http://schemas.microsoft.com/office/drawing/2014/main" id="{96DC68A4-B8FB-4800-94C0-993285DAC6D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81" name="AutoShape 292" descr="mail?cmd=cookie">
          <a:extLst>
            <a:ext uri="{FF2B5EF4-FFF2-40B4-BE49-F238E27FC236}">
              <a16:creationId xmlns:a16="http://schemas.microsoft.com/office/drawing/2014/main" id="{BF4181EF-D684-4BB2-BAF2-C487B046D8F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82" name="AutoShape 292" descr="mail?cmd=cookie">
          <a:extLst>
            <a:ext uri="{FF2B5EF4-FFF2-40B4-BE49-F238E27FC236}">
              <a16:creationId xmlns:a16="http://schemas.microsoft.com/office/drawing/2014/main" id="{AD103853-E6A6-4F09-BA45-52A218DCC30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83" name="AutoShape 292" descr="mail?cmd=cookie">
          <a:extLst>
            <a:ext uri="{FF2B5EF4-FFF2-40B4-BE49-F238E27FC236}">
              <a16:creationId xmlns:a16="http://schemas.microsoft.com/office/drawing/2014/main" id="{A3B9BA6C-42D7-4F39-B603-9F8687C13B5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84" name="AutoShape 292" descr="mail?cmd=cookie">
          <a:extLst>
            <a:ext uri="{FF2B5EF4-FFF2-40B4-BE49-F238E27FC236}">
              <a16:creationId xmlns:a16="http://schemas.microsoft.com/office/drawing/2014/main" id="{CA278B3C-5833-4445-865C-F7B00BC01CF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85" name="AutoShape 292" descr="mail?cmd=cookie">
          <a:extLst>
            <a:ext uri="{FF2B5EF4-FFF2-40B4-BE49-F238E27FC236}">
              <a16:creationId xmlns:a16="http://schemas.microsoft.com/office/drawing/2014/main" id="{091917DB-5227-4645-A77C-F685895C650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86" name="AutoShape 292" descr="mail?cmd=cookie">
          <a:extLst>
            <a:ext uri="{FF2B5EF4-FFF2-40B4-BE49-F238E27FC236}">
              <a16:creationId xmlns:a16="http://schemas.microsoft.com/office/drawing/2014/main" id="{B8B05659-E1E7-40ED-9C56-02F1A962B51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87" name="AutoShape 292" descr="mail?cmd=cookie">
          <a:extLst>
            <a:ext uri="{FF2B5EF4-FFF2-40B4-BE49-F238E27FC236}">
              <a16:creationId xmlns:a16="http://schemas.microsoft.com/office/drawing/2014/main" id="{4F7813F2-12E9-4E4B-BD25-4EE2D75BBF7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88" name="AutoShape 292" descr="mail?cmd=cookie">
          <a:extLst>
            <a:ext uri="{FF2B5EF4-FFF2-40B4-BE49-F238E27FC236}">
              <a16:creationId xmlns:a16="http://schemas.microsoft.com/office/drawing/2014/main" id="{63499E3F-5B1C-41C3-8274-AE910CEE419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89" name="AutoShape 292" descr="mail?cmd=cookie">
          <a:extLst>
            <a:ext uri="{FF2B5EF4-FFF2-40B4-BE49-F238E27FC236}">
              <a16:creationId xmlns:a16="http://schemas.microsoft.com/office/drawing/2014/main" id="{FF21F250-FFC2-4E1D-AF41-4C16EE0DC54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90" name="AutoShape 292" descr="mail?cmd=cookie">
          <a:extLst>
            <a:ext uri="{FF2B5EF4-FFF2-40B4-BE49-F238E27FC236}">
              <a16:creationId xmlns:a16="http://schemas.microsoft.com/office/drawing/2014/main" id="{A726305F-2B4A-4C69-8195-B55B1F1060F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91" name="AutoShape 292" descr="mail?cmd=cookie">
          <a:extLst>
            <a:ext uri="{FF2B5EF4-FFF2-40B4-BE49-F238E27FC236}">
              <a16:creationId xmlns:a16="http://schemas.microsoft.com/office/drawing/2014/main" id="{A2A899BE-5FC7-4916-9EB0-2DBF84B1B7B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92" name="AutoShape 292" descr="mail?cmd=cookie">
          <a:extLst>
            <a:ext uri="{FF2B5EF4-FFF2-40B4-BE49-F238E27FC236}">
              <a16:creationId xmlns:a16="http://schemas.microsoft.com/office/drawing/2014/main" id="{71F4D637-416D-4136-9139-B68DC4F3AD4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93" name="AutoShape 292" descr="mail?cmd=cookie">
          <a:extLst>
            <a:ext uri="{FF2B5EF4-FFF2-40B4-BE49-F238E27FC236}">
              <a16:creationId xmlns:a16="http://schemas.microsoft.com/office/drawing/2014/main" id="{E7E6976F-953A-4348-9780-5E26DD1EA5B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94" name="AutoShape 292" descr="mail?cmd=cookie">
          <a:extLst>
            <a:ext uri="{FF2B5EF4-FFF2-40B4-BE49-F238E27FC236}">
              <a16:creationId xmlns:a16="http://schemas.microsoft.com/office/drawing/2014/main" id="{7FAC75A6-1C95-47F1-826B-20B7663E8BE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95" name="AutoShape 292" descr="mail?cmd=cookie">
          <a:extLst>
            <a:ext uri="{FF2B5EF4-FFF2-40B4-BE49-F238E27FC236}">
              <a16:creationId xmlns:a16="http://schemas.microsoft.com/office/drawing/2014/main" id="{67B7FA19-3C13-4856-A53A-8DDC027E7D4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96" name="AutoShape 292" descr="mail?cmd=cookie">
          <a:extLst>
            <a:ext uri="{FF2B5EF4-FFF2-40B4-BE49-F238E27FC236}">
              <a16:creationId xmlns:a16="http://schemas.microsoft.com/office/drawing/2014/main" id="{DC64A5F1-64E7-4C43-88C5-E8EE41A8FF0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97" name="AutoShape 292" descr="mail?cmd=cookie">
          <a:extLst>
            <a:ext uri="{FF2B5EF4-FFF2-40B4-BE49-F238E27FC236}">
              <a16:creationId xmlns:a16="http://schemas.microsoft.com/office/drawing/2014/main" id="{64BB3E3F-2C18-4CAD-B142-73CBB1DA810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98" name="AutoShape 292" descr="mail?cmd=cookie">
          <a:extLst>
            <a:ext uri="{FF2B5EF4-FFF2-40B4-BE49-F238E27FC236}">
              <a16:creationId xmlns:a16="http://schemas.microsoft.com/office/drawing/2014/main" id="{F6870311-E93F-41F0-8F4A-576EAF30D5C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099" name="AutoShape 292" descr="mail?cmd=cookie">
          <a:extLst>
            <a:ext uri="{FF2B5EF4-FFF2-40B4-BE49-F238E27FC236}">
              <a16:creationId xmlns:a16="http://schemas.microsoft.com/office/drawing/2014/main" id="{A14A3CE4-941A-47CF-A22B-CB7CE8B35A6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100" name="AutoShape 292" descr="mail?cmd=cookie">
          <a:extLst>
            <a:ext uri="{FF2B5EF4-FFF2-40B4-BE49-F238E27FC236}">
              <a16:creationId xmlns:a16="http://schemas.microsoft.com/office/drawing/2014/main" id="{2EBE1605-233A-4F33-9F2B-EB117957C6F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101" name="AutoShape 292" descr="mail?cmd=cookie">
          <a:extLst>
            <a:ext uri="{FF2B5EF4-FFF2-40B4-BE49-F238E27FC236}">
              <a16:creationId xmlns:a16="http://schemas.microsoft.com/office/drawing/2014/main" id="{66A3C9A2-0AF1-465D-B203-0F6A0340D59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102" name="AutoShape 292" descr="mail?cmd=cookie">
          <a:extLst>
            <a:ext uri="{FF2B5EF4-FFF2-40B4-BE49-F238E27FC236}">
              <a16:creationId xmlns:a16="http://schemas.microsoft.com/office/drawing/2014/main" id="{49598D20-DF21-4F14-9832-58A73BC1739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103" name="AutoShape 292" descr="mail?cmd=cookie">
          <a:extLst>
            <a:ext uri="{FF2B5EF4-FFF2-40B4-BE49-F238E27FC236}">
              <a16:creationId xmlns:a16="http://schemas.microsoft.com/office/drawing/2014/main" id="{E3350F0D-3CEC-4C5A-BC36-C821404BAB0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104" name="AutoShape 292" descr="mail?cmd=cookie">
          <a:extLst>
            <a:ext uri="{FF2B5EF4-FFF2-40B4-BE49-F238E27FC236}">
              <a16:creationId xmlns:a16="http://schemas.microsoft.com/office/drawing/2014/main" id="{818FCB77-8B66-4C12-8C60-BE02CFA8010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105" name="AutoShape 292" descr="mail?cmd=cookie">
          <a:extLst>
            <a:ext uri="{FF2B5EF4-FFF2-40B4-BE49-F238E27FC236}">
              <a16:creationId xmlns:a16="http://schemas.microsoft.com/office/drawing/2014/main" id="{D26EAD4B-215F-4DBA-B1BC-303136C443A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106" name="AutoShape 292" descr="mail?cmd=cookie">
          <a:extLst>
            <a:ext uri="{FF2B5EF4-FFF2-40B4-BE49-F238E27FC236}">
              <a16:creationId xmlns:a16="http://schemas.microsoft.com/office/drawing/2014/main" id="{28566C20-42F4-41A1-B95B-5B66F175B5F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107" name="AutoShape 292" descr="mail?cmd=cookie">
          <a:extLst>
            <a:ext uri="{FF2B5EF4-FFF2-40B4-BE49-F238E27FC236}">
              <a16:creationId xmlns:a16="http://schemas.microsoft.com/office/drawing/2014/main" id="{31B380EE-E651-45F9-9F9C-019254DA0A4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108" name="AutoShape 292" descr="mail?cmd=cookie">
          <a:extLst>
            <a:ext uri="{FF2B5EF4-FFF2-40B4-BE49-F238E27FC236}">
              <a16:creationId xmlns:a16="http://schemas.microsoft.com/office/drawing/2014/main" id="{779CD1C9-0C97-4272-9DBE-B942AAB166A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109" name="AutoShape 292" descr="mail?cmd=cookie">
          <a:extLst>
            <a:ext uri="{FF2B5EF4-FFF2-40B4-BE49-F238E27FC236}">
              <a16:creationId xmlns:a16="http://schemas.microsoft.com/office/drawing/2014/main" id="{2A2E3655-2CDB-4888-BE25-53557558700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110" name="AutoShape 292" descr="mail?cmd=cookie">
          <a:extLst>
            <a:ext uri="{FF2B5EF4-FFF2-40B4-BE49-F238E27FC236}">
              <a16:creationId xmlns:a16="http://schemas.microsoft.com/office/drawing/2014/main" id="{3A9C3067-073F-4859-A2A3-10A92B5B8BE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111" name="AutoShape 292" descr="mail?cmd=cookie">
          <a:extLst>
            <a:ext uri="{FF2B5EF4-FFF2-40B4-BE49-F238E27FC236}">
              <a16:creationId xmlns:a16="http://schemas.microsoft.com/office/drawing/2014/main" id="{484BA048-1397-4593-B3D3-8895FC90E75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112" name="AutoShape 292" descr="mail?cmd=cookie">
          <a:extLst>
            <a:ext uri="{FF2B5EF4-FFF2-40B4-BE49-F238E27FC236}">
              <a16:creationId xmlns:a16="http://schemas.microsoft.com/office/drawing/2014/main" id="{B713EBDB-2FAB-4FB5-AE6B-62E1206792C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113" name="AutoShape 292" descr="mail?cmd=cookie">
          <a:extLst>
            <a:ext uri="{FF2B5EF4-FFF2-40B4-BE49-F238E27FC236}">
              <a16:creationId xmlns:a16="http://schemas.microsoft.com/office/drawing/2014/main" id="{C2659B8D-3076-4B02-838A-705CFCA0208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114" name="AutoShape 292" descr="mail?cmd=cookie">
          <a:extLst>
            <a:ext uri="{FF2B5EF4-FFF2-40B4-BE49-F238E27FC236}">
              <a16:creationId xmlns:a16="http://schemas.microsoft.com/office/drawing/2014/main" id="{B168E786-0152-4AA4-9744-8D0C9BF8085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115" name="AutoShape 292" descr="mail?cmd=cookie">
          <a:extLst>
            <a:ext uri="{FF2B5EF4-FFF2-40B4-BE49-F238E27FC236}">
              <a16:creationId xmlns:a16="http://schemas.microsoft.com/office/drawing/2014/main" id="{9787AB80-750D-49D2-A8A2-CA7461F7CB3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116" name="AutoShape 292" descr="mail?cmd=cookie">
          <a:extLst>
            <a:ext uri="{FF2B5EF4-FFF2-40B4-BE49-F238E27FC236}">
              <a16:creationId xmlns:a16="http://schemas.microsoft.com/office/drawing/2014/main" id="{151F267D-8CE1-42A2-8210-67D7AB6184D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117" name="AutoShape 292" descr="mail?cmd=cookie">
          <a:extLst>
            <a:ext uri="{FF2B5EF4-FFF2-40B4-BE49-F238E27FC236}">
              <a16:creationId xmlns:a16="http://schemas.microsoft.com/office/drawing/2014/main" id="{5816D365-C86C-4442-ABC7-1C9F88499B5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118" name="AutoShape 292" descr="mail?cmd=cookie">
          <a:extLst>
            <a:ext uri="{FF2B5EF4-FFF2-40B4-BE49-F238E27FC236}">
              <a16:creationId xmlns:a16="http://schemas.microsoft.com/office/drawing/2014/main" id="{4C02A48A-EFF3-4248-88AB-4507C02F553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119" name="AutoShape 292" descr="mail?cmd=cookie">
          <a:extLst>
            <a:ext uri="{FF2B5EF4-FFF2-40B4-BE49-F238E27FC236}">
              <a16:creationId xmlns:a16="http://schemas.microsoft.com/office/drawing/2014/main" id="{3BAB5FFC-943D-46A7-8A90-06922F6C148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120" name="AutoShape 292" descr="mail?cmd=cookie">
          <a:extLst>
            <a:ext uri="{FF2B5EF4-FFF2-40B4-BE49-F238E27FC236}">
              <a16:creationId xmlns:a16="http://schemas.microsoft.com/office/drawing/2014/main" id="{6B47F1FD-F8B0-4A76-BC20-578727FA0D9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135</xdr:row>
      <xdr:rowOff>0</xdr:rowOff>
    </xdr:from>
    <xdr:ext cx="9525" cy="733425"/>
    <xdr:sp macro="" textlink="">
      <xdr:nvSpPr>
        <xdr:cNvPr id="2121" name="AutoShape 292" descr="mail?cmd=cookie">
          <a:extLst>
            <a:ext uri="{FF2B5EF4-FFF2-40B4-BE49-F238E27FC236}">
              <a16:creationId xmlns:a16="http://schemas.microsoft.com/office/drawing/2014/main" id="{BD6C92B8-C5DF-49D7-816C-ACDD5579EC4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198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22" name="AutoShape 292" descr="mail?cmd=cookie">
          <a:extLst>
            <a:ext uri="{FF2B5EF4-FFF2-40B4-BE49-F238E27FC236}">
              <a16:creationId xmlns:a16="http://schemas.microsoft.com/office/drawing/2014/main" id="{6A885FDB-C010-4E4A-861F-14CC1A11440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23" name="AutoShape 292" descr="mail?cmd=cookie">
          <a:extLst>
            <a:ext uri="{FF2B5EF4-FFF2-40B4-BE49-F238E27FC236}">
              <a16:creationId xmlns:a16="http://schemas.microsoft.com/office/drawing/2014/main" id="{54E5E212-F839-4217-8946-6CEBFB03DC1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24" name="AutoShape 292" descr="mail?cmd=cookie">
          <a:extLst>
            <a:ext uri="{FF2B5EF4-FFF2-40B4-BE49-F238E27FC236}">
              <a16:creationId xmlns:a16="http://schemas.microsoft.com/office/drawing/2014/main" id="{44F4409B-0CF5-4926-BD4B-0B7ADED1483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25" name="AutoShape 292" descr="mail?cmd=cookie">
          <a:extLst>
            <a:ext uri="{FF2B5EF4-FFF2-40B4-BE49-F238E27FC236}">
              <a16:creationId xmlns:a16="http://schemas.microsoft.com/office/drawing/2014/main" id="{26627DFC-84DC-4545-B12C-5C3EE919DAE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26" name="AutoShape 292" descr="mail?cmd=cookie">
          <a:extLst>
            <a:ext uri="{FF2B5EF4-FFF2-40B4-BE49-F238E27FC236}">
              <a16:creationId xmlns:a16="http://schemas.microsoft.com/office/drawing/2014/main" id="{31D87D04-5528-4DA0-B843-08C388C54BB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27" name="AutoShape 292" descr="mail?cmd=cookie">
          <a:extLst>
            <a:ext uri="{FF2B5EF4-FFF2-40B4-BE49-F238E27FC236}">
              <a16:creationId xmlns:a16="http://schemas.microsoft.com/office/drawing/2014/main" id="{C6075573-9C3D-448E-ACB4-693F6247820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28" name="AutoShape 292" descr="mail?cmd=cookie">
          <a:extLst>
            <a:ext uri="{FF2B5EF4-FFF2-40B4-BE49-F238E27FC236}">
              <a16:creationId xmlns:a16="http://schemas.microsoft.com/office/drawing/2014/main" id="{FFE8FCC0-C6B0-42B6-88F8-631B9AFA523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29" name="AutoShape 292" descr="mail?cmd=cookie">
          <a:extLst>
            <a:ext uri="{FF2B5EF4-FFF2-40B4-BE49-F238E27FC236}">
              <a16:creationId xmlns:a16="http://schemas.microsoft.com/office/drawing/2014/main" id="{84CC35A7-EFB8-4711-9637-6CB96A4E370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30" name="AutoShape 292" descr="mail?cmd=cookie">
          <a:extLst>
            <a:ext uri="{FF2B5EF4-FFF2-40B4-BE49-F238E27FC236}">
              <a16:creationId xmlns:a16="http://schemas.microsoft.com/office/drawing/2014/main" id="{4888D283-EE0F-42A5-B0B7-AE09EFF3199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31" name="AutoShape 292" descr="mail?cmd=cookie">
          <a:extLst>
            <a:ext uri="{FF2B5EF4-FFF2-40B4-BE49-F238E27FC236}">
              <a16:creationId xmlns:a16="http://schemas.microsoft.com/office/drawing/2014/main" id="{B7B5ABD0-D9DB-40F1-8389-61D9BA7B62D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32" name="AutoShape 292" descr="mail?cmd=cookie">
          <a:extLst>
            <a:ext uri="{FF2B5EF4-FFF2-40B4-BE49-F238E27FC236}">
              <a16:creationId xmlns:a16="http://schemas.microsoft.com/office/drawing/2014/main" id="{8A53A333-29F9-4A99-9ED3-A9326052F38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33" name="AutoShape 292" descr="mail?cmd=cookie">
          <a:extLst>
            <a:ext uri="{FF2B5EF4-FFF2-40B4-BE49-F238E27FC236}">
              <a16:creationId xmlns:a16="http://schemas.microsoft.com/office/drawing/2014/main" id="{BFDA8C94-6646-4927-B4F5-F789FDD396D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34" name="AutoShape 292" descr="mail?cmd=cookie">
          <a:extLst>
            <a:ext uri="{FF2B5EF4-FFF2-40B4-BE49-F238E27FC236}">
              <a16:creationId xmlns:a16="http://schemas.microsoft.com/office/drawing/2014/main" id="{618E9AFF-E475-49F7-A3F2-B27F7489C2F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35" name="AutoShape 292" descr="mail?cmd=cookie">
          <a:extLst>
            <a:ext uri="{FF2B5EF4-FFF2-40B4-BE49-F238E27FC236}">
              <a16:creationId xmlns:a16="http://schemas.microsoft.com/office/drawing/2014/main" id="{05F49B70-85DF-4790-93F4-BDD8E51B156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36" name="AutoShape 292" descr="mail?cmd=cookie">
          <a:extLst>
            <a:ext uri="{FF2B5EF4-FFF2-40B4-BE49-F238E27FC236}">
              <a16:creationId xmlns:a16="http://schemas.microsoft.com/office/drawing/2014/main" id="{B5F71531-767C-454A-9C0F-8DC2FE12C52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37" name="AutoShape 292" descr="mail?cmd=cookie">
          <a:extLst>
            <a:ext uri="{FF2B5EF4-FFF2-40B4-BE49-F238E27FC236}">
              <a16:creationId xmlns:a16="http://schemas.microsoft.com/office/drawing/2014/main" id="{CE6C68F0-EECD-49B6-8F9C-B08E7590168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38" name="AutoShape 292" descr="mail?cmd=cookie">
          <a:extLst>
            <a:ext uri="{FF2B5EF4-FFF2-40B4-BE49-F238E27FC236}">
              <a16:creationId xmlns:a16="http://schemas.microsoft.com/office/drawing/2014/main" id="{FE218550-B3EE-44D2-BE10-264D715A8FD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39" name="AutoShape 292" descr="mail?cmd=cookie">
          <a:extLst>
            <a:ext uri="{FF2B5EF4-FFF2-40B4-BE49-F238E27FC236}">
              <a16:creationId xmlns:a16="http://schemas.microsoft.com/office/drawing/2014/main" id="{A7347501-814B-424E-A0BA-7636FA337AA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40" name="AutoShape 292" descr="mail?cmd=cookie">
          <a:extLst>
            <a:ext uri="{FF2B5EF4-FFF2-40B4-BE49-F238E27FC236}">
              <a16:creationId xmlns:a16="http://schemas.microsoft.com/office/drawing/2014/main" id="{2038857B-DC46-45D5-BE62-49021810F3B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41" name="AutoShape 292" descr="mail?cmd=cookie">
          <a:extLst>
            <a:ext uri="{FF2B5EF4-FFF2-40B4-BE49-F238E27FC236}">
              <a16:creationId xmlns:a16="http://schemas.microsoft.com/office/drawing/2014/main" id="{C9298CE1-97DC-4D35-8C66-62ED50FD751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42" name="AutoShape 292" descr="mail?cmd=cookie">
          <a:extLst>
            <a:ext uri="{FF2B5EF4-FFF2-40B4-BE49-F238E27FC236}">
              <a16:creationId xmlns:a16="http://schemas.microsoft.com/office/drawing/2014/main" id="{216229D8-E623-4DCA-A280-812C6709944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43" name="AutoShape 292" descr="mail?cmd=cookie">
          <a:extLst>
            <a:ext uri="{FF2B5EF4-FFF2-40B4-BE49-F238E27FC236}">
              <a16:creationId xmlns:a16="http://schemas.microsoft.com/office/drawing/2014/main" id="{1A5D162E-310A-4967-90CD-042635483F2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44" name="AutoShape 292" descr="mail?cmd=cookie">
          <a:extLst>
            <a:ext uri="{FF2B5EF4-FFF2-40B4-BE49-F238E27FC236}">
              <a16:creationId xmlns:a16="http://schemas.microsoft.com/office/drawing/2014/main" id="{A067FB3D-3578-4555-99EF-2D608DA59B0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45" name="AutoShape 292" descr="mail?cmd=cookie">
          <a:extLst>
            <a:ext uri="{FF2B5EF4-FFF2-40B4-BE49-F238E27FC236}">
              <a16:creationId xmlns:a16="http://schemas.microsoft.com/office/drawing/2014/main" id="{F57B163B-1E87-4F25-AD7A-1D53E0583E4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46" name="AutoShape 292" descr="mail?cmd=cookie">
          <a:extLst>
            <a:ext uri="{FF2B5EF4-FFF2-40B4-BE49-F238E27FC236}">
              <a16:creationId xmlns:a16="http://schemas.microsoft.com/office/drawing/2014/main" id="{531F6B71-7304-4269-B4CC-728E74ACFAD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47" name="AutoShape 292" descr="mail?cmd=cookie">
          <a:extLst>
            <a:ext uri="{FF2B5EF4-FFF2-40B4-BE49-F238E27FC236}">
              <a16:creationId xmlns:a16="http://schemas.microsoft.com/office/drawing/2014/main" id="{048B3056-5F44-4404-BEA3-92BCA3417E9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48" name="AutoShape 292" descr="mail?cmd=cookie">
          <a:extLst>
            <a:ext uri="{FF2B5EF4-FFF2-40B4-BE49-F238E27FC236}">
              <a16:creationId xmlns:a16="http://schemas.microsoft.com/office/drawing/2014/main" id="{4D3A4010-E868-4D89-BA6D-CF60847BF17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49" name="AutoShape 292" descr="mail?cmd=cookie">
          <a:extLst>
            <a:ext uri="{FF2B5EF4-FFF2-40B4-BE49-F238E27FC236}">
              <a16:creationId xmlns:a16="http://schemas.microsoft.com/office/drawing/2014/main" id="{1769C4FD-19E4-458F-8F7A-396252C732D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50" name="AutoShape 292" descr="mail?cmd=cookie">
          <a:extLst>
            <a:ext uri="{FF2B5EF4-FFF2-40B4-BE49-F238E27FC236}">
              <a16:creationId xmlns:a16="http://schemas.microsoft.com/office/drawing/2014/main" id="{6F385068-B698-40D5-90CB-1F306D014B9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51" name="AutoShape 292" descr="mail?cmd=cookie">
          <a:extLst>
            <a:ext uri="{FF2B5EF4-FFF2-40B4-BE49-F238E27FC236}">
              <a16:creationId xmlns:a16="http://schemas.microsoft.com/office/drawing/2014/main" id="{F5747B54-8FC8-4DFA-9A3D-5F50F8B8788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52" name="AutoShape 292" descr="mail?cmd=cookie">
          <a:extLst>
            <a:ext uri="{FF2B5EF4-FFF2-40B4-BE49-F238E27FC236}">
              <a16:creationId xmlns:a16="http://schemas.microsoft.com/office/drawing/2014/main" id="{C5278095-5CD6-47AC-88B8-5361F26FA59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53" name="AutoShape 292" descr="mail?cmd=cookie">
          <a:extLst>
            <a:ext uri="{FF2B5EF4-FFF2-40B4-BE49-F238E27FC236}">
              <a16:creationId xmlns:a16="http://schemas.microsoft.com/office/drawing/2014/main" id="{01EFFC4C-29EA-47A5-8410-6450E41E6E6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54" name="AutoShape 292" descr="mail?cmd=cookie">
          <a:extLst>
            <a:ext uri="{FF2B5EF4-FFF2-40B4-BE49-F238E27FC236}">
              <a16:creationId xmlns:a16="http://schemas.microsoft.com/office/drawing/2014/main" id="{F3DD3E2E-9B0B-4D6B-95D3-7BCE33FB895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55" name="AutoShape 292" descr="mail?cmd=cookie">
          <a:extLst>
            <a:ext uri="{FF2B5EF4-FFF2-40B4-BE49-F238E27FC236}">
              <a16:creationId xmlns:a16="http://schemas.microsoft.com/office/drawing/2014/main" id="{8A3D2D81-98D3-483E-85DF-94ECE9EF19A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56" name="AutoShape 292" descr="mail?cmd=cookie">
          <a:extLst>
            <a:ext uri="{FF2B5EF4-FFF2-40B4-BE49-F238E27FC236}">
              <a16:creationId xmlns:a16="http://schemas.microsoft.com/office/drawing/2014/main" id="{1E8C2D33-E8F8-4EEC-AD8F-A6E31BD1CCD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57" name="AutoShape 292" descr="mail?cmd=cookie">
          <a:extLst>
            <a:ext uri="{FF2B5EF4-FFF2-40B4-BE49-F238E27FC236}">
              <a16:creationId xmlns:a16="http://schemas.microsoft.com/office/drawing/2014/main" id="{FCA61461-4A4E-4A6C-BBBE-93C15E8C74C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58" name="AutoShape 292" descr="mail?cmd=cookie">
          <a:extLst>
            <a:ext uri="{FF2B5EF4-FFF2-40B4-BE49-F238E27FC236}">
              <a16:creationId xmlns:a16="http://schemas.microsoft.com/office/drawing/2014/main" id="{E5FEE589-8056-49EC-AB60-09DB39DDEB2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59" name="AutoShape 292" descr="mail?cmd=cookie">
          <a:extLst>
            <a:ext uri="{FF2B5EF4-FFF2-40B4-BE49-F238E27FC236}">
              <a16:creationId xmlns:a16="http://schemas.microsoft.com/office/drawing/2014/main" id="{FAA49838-EF1A-4192-BA5D-CD6B71B5740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60" name="AutoShape 292" descr="mail?cmd=cookie">
          <a:extLst>
            <a:ext uri="{FF2B5EF4-FFF2-40B4-BE49-F238E27FC236}">
              <a16:creationId xmlns:a16="http://schemas.microsoft.com/office/drawing/2014/main" id="{7204B112-08B2-4E5F-80A4-D97E8526B5F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61" name="AutoShape 292" descr="mail?cmd=cookie">
          <a:extLst>
            <a:ext uri="{FF2B5EF4-FFF2-40B4-BE49-F238E27FC236}">
              <a16:creationId xmlns:a16="http://schemas.microsoft.com/office/drawing/2014/main" id="{19DA53FA-2060-45C4-8D0B-AA2D2B329D7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62" name="AutoShape 292" descr="mail?cmd=cookie">
          <a:extLst>
            <a:ext uri="{FF2B5EF4-FFF2-40B4-BE49-F238E27FC236}">
              <a16:creationId xmlns:a16="http://schemas.microsoft.com/office/drawing/2014/main" id="{F814F6A5-3E83-43B8-8B2A-D4060461274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63" name="AutoShape 292" descr="mail?cmd=cookie">
          <a:extLst>
            <a:ext uri="{FF2B5EF4-FFF2-40B4-BE49-F238E27FC236}">
              <a16:creationId xmlns:a16="http://schemas.microsoft.com/office/drawing/2014/main" id="{080BA573-868E-4653-9D66-46730514A9E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64" name="AutoShape 292" descr="mail?cmd=cookie">
          <a:extLst>
            <a:ext uri="{FF2B5EF4-FFF2-40B4-BE49-F238E27FC236}">
              <a16:creationId xmlns:a16="http://schemas.microsoft.com/office/drawing/2014/main" id="{86866C82-8EB0-4D83-BF24-687B48CC7C9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65" name="AutoShape 292" descr="mail?cmd=cookie">
          <a:extLst>
            <a:ext uri="{FF2B5EF4-FFF2-40B4-BE49-F238E27FC236}">
              <a16:creationId xmlns:a16="http://schemas.microsoft.com/office/drawing/2014/main" id="{0D1E82EB-C483-4782-B564-48327F19712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66" name="AutoShape 292" descr="mail?cmd=cookie">
          <a:extLst>
            <a:ext uri="{FF2B5EF4-FFF2-40B4-BE49-F238E27FC236}">
              <a16:creationId xmlns:a16="http://schemas.microsoft.com/office/drawing/2014/main" id="{1737C8E8-B10A-4FE7-9F26-95FDFC92192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67" name="AutoShape 292" descr="mail?cmd=cookie">
          <a:extLst>
            <a:ext uri="{FF2B5EF4-FFF2-40B4-BE49-F238E27FC236}">
              <a16:creationId xmlns:a16="http://schemas.microsoft.com/office/drawing/2014/main" id="{5C076A98-DD61-479F-8346-9F82C3AC1A2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68" name="AutoShape 292" descr="mail?cmd=cookie">
          <a:extLst>
            <a:ext uri="{FF2B5EF4-FFF2-40B4-BE49-F238E27FC236}">
              <a16:creationId xmlns:a16="http://schemas.microsoft.com/office/drawing/2014/main" id="{8F847DF9-1D0B-4DD4-B6B2-C6D49527AC2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69" name="AutoShape 292" descr="mail?cmd=cookie">
          <a:extLst>
            <a:ext uri="{FF2B5EF4-FFF2-40B4-BE49-F238E27FC236}">
              <a16:creationId xmlns:a16="http://schemas.microsoft.com/office/drawing/2014/main" id="{EA2FA23A-9C4B-41C2-A657-750B1C0232D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70" name="AutoShape 292" descr="mail?cmd=cookie">
          <a:extLst>
            <a:ext uri="{FF2B5EF4-FFF2-40B4-BE49-F238E27FC236}">
              <a16:creationId xmlns:a16="http://schemas.microsoft.com/office/drawing/2014/main" id="{95E01BE7-89D5-44EA-AA8A-6D24928CAC0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71" name="AutoShape 292" descr="mail?cmd=cookie">
          <a:extLst>
            <a:ext uri="{FF2B5EF4-FFF2-40B4-BE49-F238E27FC236}">
              <a16:creationId xmlns:a16="http://schemas.microsoft.com/office/drawing/2014/main" id="{DBA1E4AB-A041-4A07-95ED-859DAE502A8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72" name="AutoShape 292" descr="mail?cmd=cookie">
          <a:extLst>
            <a:ext uri="{FF2B5EF4-FFF2-40B4-BE49-F238E27FC236}">
              <a16:creationId xmlns:a16="http://schemas.microsoft.com/office/drawing/2014/main" id="{3AA88B8D-C7BE-459C-AC2A-FC14BA53CB3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73" name="AutoShape 292" descr="mail?cmd=cookie">
          <a:extLst>
            <a:ext uri="{FF2B5EF4-FFF2-40B4-BE49-F238E27FC236}">
              <a16:creationId xmlns:a16="http://schemas.microsoft.com/office/drawing/2014/main" id="{77620DB1-DA8D-4B3F-B95C-D84058F13D0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74" name="AutoShape 292" descr="mail?cmd=cookie">
          <a:extLst>
            <a:ext uri="{FF2B5EF4-FFF2-40B4-BE49-F238E27FC236}">
              <a16:creationId xmlns:a16="http://schemas.microsoft.com/office/drawing/2014/main" id="{9EB7B0E8-DF56-42C9-B0FC-38A1C49528A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75" name="AutoShape 292" descr="mail?cmd=cookie">
          <a:extLst>
            <a:ext uri="{FF2B5EF4-FFF2-40B4-BE49-F238E27FC236}">
              <a16:creationId xmlns:a16="http://schemas.microsoft.com/office/drawing/2014/main" id="{7513601C-D427-48EE-B361-38B1A47D264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76" name="AutoShape 292" descr="mail?cmd=cookie">
          <a:extLst>
            <a:ext uri="{FF2B5EF4-FFF2-40B4-BE49-F238E27FC236}">
              <a16:creationId xmlns:a16="http://schemas.microsoft.com/office/drawing/2014/main" id="{ED4FDC94-1C00-46B0-98A9-C9FB296B947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77" name="AutoShape 292" descr="mail?cmd=cookie">
          <a:extLst>
            <a:ext uri="{FF2B5EF4-FFF2-40B4-BE49-F238E27FC236}">
              <a16:creationId xmlns:a16="http://schemas.microsoft.com/office/drawing/2014/main" id="{FE334385-8234-4872-9290-5FBA585CF51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78" name="AutoShape 292" descr="mail?cmd=cookie">
          <a:extLst>
            <a:ext uri="{FF2B5EF4-FFF2-40B4-BE49-F238E27FC236}">
              <a16:creationId xmlns:a16="http://schemas.microsoft.com/office/drawing/2014/main" id="{C8A8BD88-5549-4814-AFF0-21925ECA609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79" name="AutoShape 292" descr="mail?cmd=cookie">
          <a:extLst>
            <a:ext uri="{FF2B5EF4-FFF2-40B4-BE49-F238E27FC236}">
              <a16:creationId xmlns:a16="http://schemas.microsoft.com/office/drawing/2014/main" id="{494F9E1D-5BAB-4752-AC74-F8ED718CE8B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80" name="AutoShape 292" descr="mail?cmd=cookie">
          <a:extLst>
            <a:ext uri="{FF2B5EF4-FFF2-40B4-BE49-F238E27FC236}">
              <a16:creationId xmlns:a16="http://schemas.microsoft.com/office/drawing/2014/main" id="{1973C775-2429-4EF2-A45E-084EF3B925A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81" name="AutoShape 292" descr="mail?cmd=cookie">
          <a:extLst>
            <a:ext uri="{FF2B5EF4-FFF2-40B4-BE49-F238E27FC236}">
              <a16:creationId xmlns:a16="http://schemas.microsoft.com/office/drawing/2014/main" id="{69F8A67D-483D-4B0E-BBEB-5DF4CA97141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82" name="AutoShape 292" descr="mail?cmd=cookie">
          <a:extLst>
            <a:ext uri="{FF2B5EF4-FFF2-40B4-BE49-F238E27FC236}">
              <a16:creationId xmlns:a16="http://schemas.microsoft.com/office/drawing/2014/main" id="{3AE718E7-466F-4374-B77F-49E5B41B5BD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83" name="AutoShape 292" descr="mail?cmd=cookie">
          <a:extLst>
            <a:ext uri="{FF2B5EF4-FFF2-40B4-BE49-F238E27FC236}">
              <a16:creationId xmlns:a16="http://schemas.microsoft.com/office/drawing/2014/main" id="{7CB918E4-6875-4158-B744-F676CA7E809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84" name="AutoShape 292" descr="mail?cmd=cookie">
          <a:extLst>
            <a:ext uri="{FF2B5EF4-FFF2-40B4-BE49-F238E27FC236}">
              <a16:creationId xmlns:a16="http://schemas.microsoft.com/office/drawing/2014/main" id="{C45D8B93-51AF-4FFF-BFB0-E5873E031A4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185" name="AutoShape 292" descr="mail?cmd=cookie">
          <a:extLst>
            <a:ext uri="{FF2B5EF4-FFF2-40B4-BE49-F238E27FC236}">
              <a16:creationId xmlns:a16="http://schemas.microsoft.com/office/drawing/2014/main" id="{82822E89-C169-4FE4-97AA-6472F5E043E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186" name="AutoShape 292" descr="mail?cmd=cookie">
          <a:extLst>
            <a:ext uri="{FF2B5EF4-FFF2-40B4-BE49-F238E27FC236}">
              <a16:creationId xmlns:a16="http://schemas.microsoft.com/office/drawing/2014/main" id="{95D4D508-42FE-44F4-8F8C-5C27953D979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187" name="AutoShape 292" descr="mail?cmd=cookie">
          <a:extLst>
            <a:ext uri="{FF2B5EF4-FFF2-40B4-BE49-F238E27FC236}">
              <a16:creationId xmlns:a16="http://schemas.microsoft.com/office/drawing/2014/main" id="{5F194823-0ADC-4F94-A56E-DBB8DBBC274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188" name="AutoShape 292" descr="mail?cmd=cookie">
          <a:extLst>
            <a:ext uri="{FF2B5EF4-FFF2-40B4-BE49-F238E27FC236}">
              <a16:creationId xmlns:a16="http://schemas.microsoft.com/office/drawing/2014/main" id="{0CB01083-99A9-4C17-B68B-9CB2A2FA809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189" name="AutoShape 292" descr="mail?cmd=cookie">
          <a:extLst>
            <a:ext uri="{FF2B5EF4-FFF2-40B4-BE49-F238E27FC236}">
              <a16:creationId xmlns:a16="http://schemas.microsoft.com/office/drawing/2014/main" id="{B43BFF6E-658C-4319-BEC1-11A6B94902F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190" name="AutoShape 292" descr="mail?cmd=cookie">
          <a:extLst>
            <a:ext uri="{FF2B5EF4-FFF2-40B4-BE49-F238E27FC236}">
              <a16:creationId xmlns:a16="http://schemas.microsoft.com/office/drawing/2014/main" id="{94A84DBA-0797-475A-925D-E22CC486DD3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191" name="AutoShape 292" descr="mail?cmd=cookie">
          <a:extLst>
            <a:ext uri="{FF2B5EF4-FFF2-40B4-BE49-F238E27FC236}">
              <a16:creationId xmlns:a16="http://schemas.microsoft.com/office/drawing/2014/main" id="{12022939-C1F2-4144-8013-82FC3551DCC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192" name="AutoShape 292" descr="mail?cmd=cookie">
          <a:extLst>
            <a:ext uri="{FF2B5EF4-FFF2-40B4-BE49-F238E27FC236}">
              <a16:creationId xmlns:a16="http://schemas.microsoft.com/office/drawing/2014/main" id="{6AA1DE40-4F9E-479E-8045-95657DF1DC2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193" name="AutoShape 292" descr="mail?cmd=cookie">
          <a:extLst>
            <a:ext uri="{FF2B5EF4-FFF2-40B4-BE49-F238E27FC236}">
              <a16:creationId xmlns:a16="http://schemas.microsoft.com/office/drawing/2014/main" id="{DEEFD2D7-45C0-49C9-8E5F-247ABFB8A51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194" name="AutoShape 292" descr="mail?cmd=cookie">
          <a:extLst>
            <a:ext uri="{FF2B5EF4-FFF2-40B4-BE49-F238E27FC236}">
              <a16:creationId xmlns:a16="http://schemas.microsoft.com/office/drawing/2014/main" id="{15E51C71-A35F-4322-AAF9-B791560489E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195" name="AutoShape 292" descr="mail?cmd=cookie">
          <a:extLst>
            <a:ext uri="{FF2B5EF4-FFF2-40B4-BE49-F238E27FC236}">
              <a16:creationId xmlns:a16="http://schemas.microsoft.com/office/drawing/2014/main" id="{8C25E684-5335-458B-AC18-D43290935B1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196" name="AutoShape 292" descr="mail?cmd=cookie">
          <a:extLst>
            <a:ext uri="{FF2B5EF4-FFF2-40B4-BE49-F238E27FC236}">
              <a16:creationId xmlns:a16="http://schemas.microsoft.com/office/drawing/2014/main" id="{85034615-0838-4E9B-9FB2-A2D7C5F9B7D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197" name="AutoShape 292" descr="mail?cmd=cookie">
          <a:extLst>
            <a:ext uri="{FF2B5EF4-FFF2-40B4-BE49-F238E27FC236}">
              <a16:creationId xmlns:a16="http://schemas.microsoft.com/office/drawing/2014/main" id="{19ACBBD1-13B6-4900-AA6B-9613058037D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198" name="AutoShape 292" descr="mail?cmd=cookie">
          <a:extLst>
            <a:ext uri="{FF2B5EF4-FFF2-40B4-BE49-F238E27FC236}">
              <a16:creationId xmlns:a16="http://schemas.microsoft.com/office/drawing/2014/main" id="{00ADEB43-FB4F-458A-A1A4-4BFECD2985D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199" name="AutoShape 292" descr="mail?cmd=cookie">
          <a:extLst>
            <a:ext uri="{FF2B5EF4-FFF2-40B4-BE49-F238E27FC236}">
              <a16:creationId xmlns:a16="http://schemas.microsoft.com/office/drawing/2014/main" id="{DB57AB7A-AC93-45BE-A101-17D29A61BCF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00" name="AutoShape 292" descr="mail?cmd=cookie">
          <a:extLst>
            <a:ext uri="{FF2B5EF4-FFF2-40B4-BE49-F238E27FC236}">
              <a16:creationId xmlns:a16="http://schemas.microsoft.com/office/drawing/2014/main" id="{47D5F935-B1B5-42B5-8D08-F128DE2BA46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01" name="AutoShape 292" descr="mail?cmd=cookie">
          <a:extLst>
            <a:ext uri="{FF2B5EF4-FFF2-40B4-BE49-F238E27FC236}">
              <a16:creationId xmlns:a16="http://schemas.microsoft.com/office/drawing/2014/main" id="{70450DE3-88CF-48A3-8238-81251719C97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02" name="AutoShape 292" descr="mail?cmd=cookie">
          <a:extLst>
            <a:ext uri="{FF2B5EF4-FFF2-40B4-BE49-F238E27FC236}">
              <a16:creationId xmlns:a16="http://schemas.microsoft.com/office/drawing/2014/main" id="{3FD17C3C-9B64-4DEC-950E-69BC72DA795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03" name="AutoShape 292" descr="mail?cmd=cookie">
          <a:extLst>
            <a:ext uri="{FF2B5EF4-FFF2-40B4-BE49-F238E27FC236}">
              <a16:creationId xmlns:a16="http://schemas.microsoft.com/office/drawing/2014/main" id="{681E084E-7824-4B78-AD65-E938DBBA15B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04" name="AutoShape 292" descr="mail?cmd=cookie">
          <a:extLst>
            <a:ext uri="{FF2B5EF4-FFF2-40B4-BE49-F238E27FC236}">
              <a16:creationId xmlns:a16="http://schemas.microsoft.com/office/drawing/2014/main" id="{2C53D9EB-926D-4088-9E87-47D9D62023E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05" name="AutoShape 292" descr="mail?cmd=cookie">
          <a:extLst>
            <a:ext uri="{FF2B5EF4-FFF2-40B4-BE49-F238E27FC236}">
              <a16:creationId xmlns:a16="http://schemas.microsoft.com/office/drawing/2014/main" id="{5311E3F1-2ED6-4761-9AD5-A84D9AE9B12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06" name="AutoShape 292" descr="mail?cmd=cookie">
          <a:extLst>
            <a:ext uri="{FF2B5EF4-FFF2-40B4-BE49-F238E27FC236}">
              <a16:creationId xmlns:a16="http://schemas.microsoft.com/office/drawing/2014/main" id="{B519D3CB-C47D-468A-9413-444CBACE8B0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07" name="AutoShape 292" descr="mail?cmd=cookie">
          <a:extLst>
            <a:ext uri="{FF2B5EF4-FFF2-40B4-BE49-F238E27FC236}">
              <a16:creationId xmlns:a16="http://schemas.microsoft.com/office/drawing/2014/main" id="{912D0FF4-6691-4F2E-9A31-28AB9A83562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08" name="AutoShape 292" descr="mail?cmd=cookie">
          <a:extLst>
            <a:ext uri="{FF2B5EF4-FFF2-40B4-BE49-F238E27FC236}">
              <a16:creationId xmlns:a16="http://schemas.microsoft.com/office/drawing/2014/main" id="{94C8D03D-1AB4-49A0-871E-118A89A5D9E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09" name="AutoShape 292" descr="mail?cmd=cookie">
          <a:extLst>
            <a:ext uri="{FF2B5EF4-FFF2-40B4-BE49-F238E27FC236}">
              <a16:creationId xmlns:a16="http://schemas.microsoft.com/office/drawing/2014/main" id="{DAD464E8-09B5-4FB6-ACBF-BC80E86EFA2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10" name="AutoShape 292" descr="mail?cmd=cookie">
          <a:extLst>
            <a:ext uri="{FF2B5EF4-FFF2-40B4-BE49-F238E27FC236}">
              <a16:creationId xmlns:a16="http://schemas.microsoft.com/office/drawing/2014/main" id="{6545883B-E584-4424-B6DA-AA3BA04E206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11" name="AutoShape 292" descr="mail?cmd=cookie">
          <a:extLst>
            <a:ext uri="{FF2B5EF4-FFF2-40B4-BE49-F238E27FC236}">
              <a16:creationId xmlns:a16="http://schemas.microsoft.com/office/drawing/2014/main" id="{0E30525F-BF93-4717-83DA-034724F0B92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12" name="AutoShape 292" descr="mail?cmd=cookie">
          <a:extLst>
            <a:ext uri="{FF2B5EF4-FFF2-40B4-BE49-F238E27FC236}">
              <a16:creationId xmlns:a16="http://schemas.microsoft.com/office/drawing/2014/main" id="{A46C81B4-99BD-4158-8BE5-3D1A29BF133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13" name="AutoShape 292" descr="mail?cmd=cookie">
          <a:extLst>
            <a:ext uri="{FF2B5EF4-FFF2-40B4-BE49-F238E27FC236}">
              <a16:creationId xmlns:a16="http://schemas.microsoft.com/office/drawing/2014/main" id="{948782AC-D942-47C5-B028-B6EB92B4FD1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14" name="AutoShape 292" descr="mail?cmd=cookie">
          <a:extLst>
            <a:ext uri="{FF2B5EF4-FFF2-40B4-BE49-F238E27FC236}">
              <a16:creationId xmlns:a16="http://schemas.microsoft.com/office/drawing/2014/main" id="{B3D3BC3C-DF14-4BFA-B6D4-C9D0AB92993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15" name="AutoShape 292" descr="mail?cmd=cookie">
          <a:extLst>
            <a:ext uri="{FF2B5EF4-FFF2-40B4-BE49-F238E27FC236}">
              <a16:creationId xmlns:a16="http://schemas.microsoft.com/office/drawing/2014/main" id="{D6E4AC98-75A8-4746-B81B-58DF665022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16" name="AutoShape 292" descr="mail?cmd=cookie">
          <a:extLst>
            <a:ext uri="{FF2B5EF4-FFF2-40B4-BE49-F238E27FC236}">
              <a16:creationId xmlns:a16="http://schemas.microsoft.com/office/drawing/2014/main" id="{A6978591-A7C3-46D0-B52C-5E4AC3452C5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17" name="AutoShape 292" descr="mail?cmd=cookie">
          <a:extLst>
            <a:ext uri="{FF2B5EF4-FFF2-40B4-BE49-F238E27FC236}">
              <a16:creationId xmlns:a16="http://schemas.microsoft.com/office/drawing/2014/main" id="{504EFAB7-CA4D-46BF-91D6-DA7B259674C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18" name="AutoShape 292" descr="mail?cmd=cookie">
          <a:extLst>
            <a:ext uri="{FF2B5EF4-FFF2-40B4-BE49-F238E27FC236}">
              <a16:creationId xmlns:a16="http://schemas.microsoft.com/office/drawing/2014/main" id="{92099C6F-E3B2-4041-BBEF-760E0E89892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19" name="AutoShape 292" descr="mail?cmd=cookie">
          <a:extLst>
            <a:ext uri="{FF2B5EF4-FFF2-40B4-BE49-F238E27FC236}">
              <a16:creationId xmlns:a16="http://schemas.microsoft.com/office/drawing/2014/main" id="{FB3FC4D0-03EB-45A3-B498-95D01114900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20" name="AutoShape 292" descr="mail?cmd=cookie">
          <a:extLst>
            <a:ext uri="{FF2B5EF4-FFF2-40B4-BE49-F238E27FC236}">
              <a16:creationId xmlns:a16="http://schemas.microsoft.com/office/drawing/2014/main" id="{593EB526-D865-4FCB-8BBD-7C5D1B62CF8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21" name="AutoShape 292" descr="mail?cmd=cookie">
          <a:extLst>
            <a:ext uri="{FF2B5EF4-FFF2-40B4-BE49-F238E27FC236}">
              <a16:creationId xmlns:a16="http://schemas.microsoft.com/office/drawing/2014/main" id="{E9C4D699-3350-4745-B5D8-B1B715CC618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22" name="AutoShape 292" descr="mail?cmd=cookie">
          <a:extLst>
            <a:ext uri="{FF2B5EF4-FFF2-40B4-BE49-F238E27FC236}">
              <a16:creationId xmlns:a16="http://schemas.microsoft.com/office/drawing/2014/main" id="{E20CCEE5-159B-4BE5-A4EC-DEDD0D5FBAD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23" name="AutoShape 292" descr="mail?cmd=cookie">
          <a:extLst>
            <a:ext uri="{FF2B5EF4-FFF2-40B4-BE49-F238E27FC236}">
              <a16:creationId xmlns:a16="http://schemas.microsoft.com/office/drawing/2014/main" id="{ADF25FB9-45A2-4C6C-BCB2-2E6858E2AB4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24" name="AutoShape 292" descr="mail?cmd=cookie">
          <a:extLst>
            <a:ext uri="{FF2B5EF4-FFF2-40B4-BE49-F238E27FC236}">
              <a16:creationId xmlns:a16="http://schemas.microsoft.com/office/drawing/2014/main" id="{F0427CB7-3039-4E95-A705-586277F8EDA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25" name="AutoShape 292" descr="mail?cmd=cookie">
          <a:extLst>
            <a:ext uri="{FF2B5EF4-FFF2-40B4-BE49-F238E27FC236}">
              <a16:creationId xmlns:a16="http://schemas.microsoft.com/office/drawing/2014/main" id="{4DDEE840-6A3D-47D8-8090-EA18E627560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26" name="AutoShape 292" descr="mail?cmd=cookie">
          <a:extLst>
            <a:ext uri="{FF2B5EF4-FFF2-40B4-BE49-F238E27FC236}">
              <a16:creationId xmlns:a16="http://schemas.microsoft.com/office/drawing/2014/main" id="{653E48B6-90E8-4705-809C-9A13D618FCD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27" name="AutoShape 292" descr="mail?cmd=cookie">
          <a:extLst>
            <a:ext uri="{FF2B5EF4-FFF2-40B4-BE49-F238E27FC236}">
              <a16:creationId xmlns:a16="http://schemas.microsoft.com/office/drawing/2014/main" id="{09DE0848-0873-4BE1-8008-D8EDDAD7AAE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28" name="AutoShape 292" descr="mail?cmd=cookie">
          <a:extLst>
            <a:ext uri="{FF2B5EF4-FFF2-40B4-BE49-F238E27FC236}">
              <a16:creationId xmlns:a16="http://schemas.microsoft.com/office/drawing/2014/main" id="{DF3FB6B6-E14E-44B2-AE02-92EC678B099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29" name="AutoShape 292" descr="mail?cmd=cookie">
          <a:extLst>
            <a:ext uri="{FF2B5EF4-FFF2-40B4-BE49-F238E27FC236}">
              <a16:creationId xmlns:a16="http://schemas.microsoft.com/office/drawing/2014/main" id="{F2806787-9103-4BE7-83DE-AAEC3A235C9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30" name="AutoShape 292" descr="mail?cmd=cookie">
          <a:extLst>
            <a:ext uri="{FF2B5EF4-FFF2-40B4-BE49-F238E27FC236}">
              <a16:creationId xmlns:a16="http://schemas.microsoft.com/office/drawing/2014/main" id="{03902558-076C-4E10-9106-889DA705E1A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31" name="AutoShape 292" descr="mail?cmd=cookie">
          <a:extLst>
            <a:ext uri="{FF2B5EF4-FFF2-40B4-BE49-F238E27FC236}">
              <a16:creationId xmlns:a16="http://schemas.microsoft.com/office/drawing/2014/main" id="{8FD17690-E3EF-4637-9FAF-92CC0DB4CEA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32" name="AutoShape 292" descr="mail?cmd=cookie">
          <a:extLst>
            <a:ext uri="{FF2B5EF4-FFF2-40B4-BE49-F238E27FC236}">
              <a16:creationId xmlns:a16="http://schemas.microsoft.com/office/drawing/2014/main" id="{415DC50B-C302-4335-ACFD-D90F5C64B5F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33" name="AutoShape 292" descr="mail?cmd=cookie">
          <a:extLst>
            <a:ext uri="{FF2B5EF4-FFF2-40B4-BE49-F238E27FC236}">
              <a16:creationId xmlns:a16="http://schemas.microsoft.com/office/drawing/2014/main" id="{7C62305E-4F0B-471F-A0B4-B243E34098E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34" name="AutoShape 292" descr="mail?cmd=cookie">
          <a:extLst>
            <a:ext uri="{FF2B5EF4-FFF2-40B4-BE49-F238E27FC236}">
              <a16:creationId xmlns:a16="http://schemas.microsoft.com/office/drawing/2014/main" id="{B05DBCF9-46B1-47CD-A2D9-73EC244E27E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35" name="AutoShape 292" descr="mail?cmd=cookie">
          <a:extLst>
            <a:ext uri="{FF2B5EF4-FFF2-40B4-BE49-F238E27FC236}">
              <a16:creationId xmlns:a16="http://schemas.microsoft.com/office/drawing/2014/main" id="{86CEF47E-120A-4736-B1F5-19A6F0F490D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36" name="AutoShape 292" descr="mail?cmd=cookie">
          <a:extLst>
            <a:ext uri="{FF2B5EF4-FFF2-40B4-BE49-F238E27FC236}">
              <a16:creationId xmlns:a16="http://schemas.microsoft.com/office/drawing/2014/main" id="{4868361A-05E8-4B86-9963-CA0D90290FB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37" name="AutoShape 292" descr="mail?cmd=cookie">
          <a:extLst>
            <a:ext uri="{FF2B5EF4-FFF2-40B4-BE49-F238E27FC236}">
              <a16:creationId xmlns:a16="http://schemas.microsoft.com/office/drawing/2014/main" id="{5238D27A-6953-47E4-9B89-1CCD2E1BE32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38" name="AutoShape 292" descr="mail?cmd=cookie">
          <a:extLst>
            <a:ext uri="{FF2B5EF4-FFF2-40B4-BE49-F238E27FC236}">
              <a16:creationId xmlns:a16="http://schemas.microsoft.com/office/drawing/2014/main" id="{6196E875-2350-4130-B54D-6F8BAE2CF68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39" name="AutoShape 292" descr="mail?cmd=cookie">
          <a:extLst>
            <a:ext uri="{FF2B5EF4-FFF2-40B4-BE49-F238E27FC236}">
              <a16:creationId xmlns:a16="http://schemas.microsoft.com/office/drawing/2014/main" id="{480FA022-4F08-42F6-B792-C70D65CEC0C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40" name="AutoShape 292" descr="mail?cmd=cookie">
          <a:extLst>
            <a:ext uri="{FF2B5EF4-FFF2-40B4-BE49-F238E27FC236}">
              <a16:creationId xmlns:a16="http://schemas.microsoft.com/office/drawing/2014/main" id="{F9DDF20C-D468-47C8-B4B6-126112B50CA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41" name="AutoShape 292" descr="mail?cmd=cookie">
          <a:extLst>
            <a:ext uri="{FF2B5EF4-FFF2-40B4-BE49-F238E27FC236}">
              <a16:creationId xmlns:a16="http://schemas.microsoft.com/office/drawing/2014/main" id="{A32A4F7F-16FD-4CAB-83F5-7668723E2E6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42" name="AutoShape 292" descr="mail?cmd=cookie">
          <a:extLst>
            <a:ext uri="{FF2B5EF4-FFF2-40B4-BE49-F238E27FC236}">
              <a16:creationId xmlns:a16="http://schemas.microsoft.com/office/drawing/2014/main" id="{5C1159EE-AF6D-4936-8F7A-222BBEC3DB1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43" name="AutoShape 292" descr="mail?cmd=cookie">
          <a:extLst>
            <a:ext uri="{FF2B5EF4-FFF2-40B4-BE49-F238E27FC236}">
              <a16:creationId xmlns:a16="http://schemas.microsoft.com/office/drawing/2014/main" id="{2D8C4DB8-8A41-4156-9264-F96BC71B43C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44" name="AutoShape 292" descr="mail?cmd=cookie">
          <a:extLst>
            <a:ext uri="{FF2B5EF4-FFF2-40B4-BE49-F238E27FC236}">
              <a16:creationId xmlns:a16="http://schemas.microsoft.com/office/drawing/2014/main" id="{E94BC79B-5109-4EAD-9B7E-26D9629343E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45" name="AutoShape 292" descr="mail?cmd=cookie">
          <a:extLst>
            <a:ext uri="{FF2B5EF4-FFF2-40B4-BE49-F238E27FC236}">
              <a16:creationId xmlns:a16="http://schemas.microsoft.com/office/drawing/2014/main" id="{E8E92D5B-8E33-482B-AFB6-2E818869CA6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46" name="AutoShape 292" descr="mail?cmd=cookie">
          <a:extLst>
            <a:ext uri="{FF2B5EF4-FFF2-40B4-BE49-F238E27FC236}">
              <a16:creationId xmlns:a16="http://schemas.microsoft.com/office/drawing/2014/main" id="{1F8654DB-A5C2-46BF-83F5-3B31D077041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47" name="AutoShape 292" descr="mail?cmd=cookie">
          <a:extLst>
            <a:ext uri="{FF2B5EF4-FFF2-40B4-BE49-F238E27FC236}">
              <a16:creationId xmlns:a16="http://schemas.microsoft.com/office/drawing/2014/main" id="{81C91274-8937-4833-B368-CE9E77727AD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48" name="AutoShape 292" descr="mail?cmd=cookie">
          <a:extLst>
            <a:ext uri="{FF2B5EF4-FFF2-40B4-BE49-F238E27FC236}">
              <a16:creationId xmlns:a16="http://schemas.microsoft.com/office/drawing/2014/main" id="{C0F87DD1-7836-4D76-8D54-9770D0F4412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249" name="AutoShape 292" descr="mail?cmd=cookie">
          <a:extLst>
            <a:ext uri="{FF2B5EF4-FFF2-40B4-BE49-F238E27FC236}">
              <a16:creationId xmlns:a16="http://schemas.microsoft.com/office/drawing/2014/main" id="{D8AD6CA2-0F24-4979-AD75-0E4B451D80F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250" name="AutoShape 292" descr="mail?cmd=cookie">
          <a:extLst>
            <a:ext uri="{FF2B5EF4-FFF2-40B4-BE49-F238E27FC236}">
              <a16:creationId xmlns:a16="http://schemas.microsoft.com/office/drawing/2014/main" id="{1E36D65A-2541-467D-BF3F-CB1923C27B3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251" name="AutoShape 292" descr="mail?cmd=cookie">
          <a:extLst>
            <a:ext uri="{FF2B5EF4-FFF2-40B4-BE49-F238E27FC236}">
              <a16:creationId xmlns:a16="http://schemas.microsoft.com/office/drawing/2014/main" id="{237DDC1F-97CA-4382-86CF-E33DA09D478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252" name="AutoShape 292" descr="mail?cmd=cookie">
          <a:extLst>
            <a:ext uri="{FF2B5EF4-FFF2-40B4-BE49-F238E27FC236}">
              <a16:creationId xmlns:a16="http://schemas.microsoft.com/office/drawing/2014/main" id="{35A2D3C9-5027-476F-8475-FB231103484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253" name="AutoShape 292" descr="mail?cmd=cookie">
          <a:extLst>
            <a:ext uri="{FF2B5EF4-FFF2-40B4-BE49-F238E27FC236}">
              <a16:creationId xmlns:a16="http://schemas.microsoft.com/office/drawing/2014/main" id="{4C78827D-6C23-44ED-BC2C-7B9332DFFD5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254" name="AutoShape 292" descr="mail?cmd=cookie">
          <a:extLst>
            <a:ext uri="{FF2B5EF4-FFF2-40B4-BE49-F238E27FC236}">
              <a16:creationId xmlns:a16="http://schemas.microsoft.com/office/drawing/2014/main" id="{511C7F24-411C-4352-9ED2-F627CDF0FC7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255" name="AutoShape 292" descr="mail?cmd=cookie">
          <a:extLst>
            <a:ext uri="{FF2B5EF4-FFF2-40B4-BE49-F238E27FC236}">
              <a16:creationId xmlns:a16="http://schemas.microsoft.com/office/drawing/2014/main" id="{384D7E06-BA10-44B7-80A0-9704B04C54F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256" name="AutoShape 292" descr="mail?cmd=cookie">
          <a:extLst>
            <a:ext uri="{FF2B5EF4-FFF2-40B4-BE49-F238E27FC236}">
              <a16:creationId xmlns:a16="http://schemas.microsoft.com/office/drawing/2014/main" id="{A4820016-690E-4EBC-873C-497F79EC754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257" name="AutoShape 292" descr="mail?cmd=cookie">
          <a:extLst>
            <a:ext uri="{FF2B5EF4-FFF2-40B4-BE49-F238E27FC236}">
              <a16:creationId xmlns:a16="http://schemas.microsoft.com/office/drawing/2014/main" id="{886029FF-8E84-4D0B-9F45-F6E281A4764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258" name="AutoShape 292" descr="mail?cmd=cookie">
          <a:extLst>
            <a:ext uri="{FF2B5EF4-FFF2-40B4-BE49-F238E27FC236}">
              <a16:creationId xmlns:a16="http://schemas.microsoft.com/office/drawing/2014/main" id="{A0E0E514-D6A7-40E1-8D36-F71FA0F0B18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259" name="AutoShape 292" descr="mail?cmd=cookie">
          <a:extLst>
            <a:ext uri="{FF2B5EF4-FFF2-40B4-BE49-F238E27FC236}">
              <a16:creationId xmlns:a16="http://schemas.microsoft.com/office/drawing/2014/main" id="{74A93C23-D03E-4CF6-AA1A-8FD5D1655D2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260" name="AutoShape 292" descr="mail?cmd=cookie">
          <a:extLst>
            <a:ext uri="{FF2B5EF4-FFF2-40B4-BE49-F238E27FC236}">
              <a16:creationId xmlns:a16="http://schemas.microsoft.com/office/drawing/2014/main" id="{18EB7F8D-4C4E-45B6-BD9F-0085044921F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261" name="AutoShape 292" descr="mail?cmd=cookie">
          <a:extLst>
            <a:ext uri="{FF2B5EF4-FFF2-40B4-BE49-F238E27FC236}">
              <a16:creationId xmlns:a16="http://schemas.microsoft.com/office/drawing/2014/main" id="{73B7E6AC-6384-4D1C-9C59-0BB818C84F2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262" name="AutoShape 292" descr="mail?cmd=cookie">
          <a:extLst>
            <a:ext uri="{FF2B5EF4-FFF2-40B4-BE49-F238E27FC236}">
              <a16:creationId xmlns:a16="http://schemas.microsoft.com/office/drawing/2014/main" id="{C175FCFC-F26A-40F7-9253-FCE9C850CF2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263" name="AutoShape 292" descr="mail?cmd=cookie">
          <a:extLst>
            <a:ext uri="{FF2B5EF4-FFF2-40B4-BE49-F238E27FC236}">
              <a16:creationId xmlns:a16="http://schemas.microsoft.com/office/drawing/2014/main" id="{8A509FC4-8455-4E4F-B72C-F4692474ED7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264" name="AutoShape 292" descr="mail?cmd=cookie">
          <a:extLst>
            <a:ext uri="{FF2B5EF4-FFF2-40B4-BE49-F238E27FC236}">
              <a16:creationId xmlns:a16="http://schemas.microsoft.com/office/drawing/2014/main" id="{D84CEBCA-704B-4DFE-A5B8-FBE2E13E83B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265" name="AutoShape 292" descr="mail?cmd=cookie">
          <a:extLst>
            <a:ext uri="{FF2B5EF4-FFF2-40B4-BE49-F238E27FC236}">
              <a16:creationId xmlns:a16="http://schemas.microsoft.com/office/drawing/2014/main" id="{B7345EE4-9C78-47EB-B49A-9AA58A53F42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266" name="AutoShape 292" descr="mail?cmd=cookie">
          <a:extLst>
            <a:ext uri="{FF2B5EF4-FFF2-40B4-BE49-F238E27FC236}">
              <a16:creationId xmlns:a16="http://schemas.microsoft.com/office/drawing/2014/main" id="{5C440701-004B-4667-8F4B-CD294B3BB47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267" name="AutoShape 292" descr="mail?cmd=cookie">
          <a:extLst>
            <a:ext uri="{FF2B5EF4-FFF2-40B4-BE49-F238E27FC236}">
              <a16:creationId xmlns:a16="http://schemas.microsoft.com/office/drawing/2014/main" id="{655E3B2D-DC7C-46C1-A3DC-AE423877E2E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268" name="AutoShape 292" descr="mail?cmd=cookie">
          <a:extLst>
            <a:ext uri="{FF2B5EF4-FFF2-40B4-BE49-F238E27FC236}">
              <a16:creationId xmlns:a16="http://schemas.microsoft.com/office/drawing/2014/main" id="{DEA349D8-4ECA-48D3-8C79-9F1328EC86B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269" name="AutoShape 292" descr="mail?cmd=cookie">
          <a:extLst>
            <a:ext uri="{FF2B5EF4-FFF2-40B4-BE49-F238E27FC236}">
              <a16:creationId xmlns:a16="http://schemas.microsoft.com/office/drawing/2014/main" id="{ACDBFEBB-7A09-486F-8F18-6E1514467F5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270" name="AutoShape 292" descr="mail?cmd=cookie">
          <a:extLst>
            <a:ext uri="{FF2B5EF4-FFF2-40B4-BE49-F238E27FC236}">
              <a16:creationId xmlns:a16="http://schemas.microsoft.com/office/drawing/2014/main" id="{6D2F9434-0C97-4DC3-B140-B1BAEC6C166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271" name="AutoShape 292" descr="mail?cmd=cookie">
          <a:extLst>
            <a:ext uri="{FF2B5EF4-FFF2-40B4-BE49-F238E27FC236}">
              <a16:creationId xmlns:a16="http://schemas.microsoft.com/office/drawing/2014/main" id="{805BAE96-9610-495B-93D0-3CC12D17239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272" name="AutoShape 292" descr="mail?cmd=cookie">
          <a:extLst>
            <a:ext uri="{FF2B5EF4-FFF2-40B4-BE49-F238E27FC236}">
              <a16:creationId xmlns:a16="http://schemas.microsoft.com/office/drawing/2014/main" id="{F34ABDC9-F0C0-4AEA-B1DC-A93B6B57CDB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273" name="AutoShape 292" descr="mail?cmd=cookie">
          <a:extLst>
            <a:ext uri="{FF2B5EF4-FFF2-40B4-BE49-F238E27FC236}">
              <a16:creationId xmlns:a16="http://schemas.microsoft.com/office/drawing/2014/main" id="{DBF1709B-3513-4C79-87E0-CAD6D54591A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274" name="AutoShape 292" descr="mail?cmd=cookie">
          <a:extLst>
            <a:ext uri="{FF2B5EF4-FFF2-40B4-BE49-F238E27FC236}">
              <a16:creationId xmlns:a16="http://schemas.microsoft.com/office/drawing/2014/main" id="{E204BEF8-59EE-4996-AD72-4B5BF438974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275" name="AutoShape 292" descr="mail?cmd=cookie">
          <a:extLst>
            <a:ext uri="{FF2B5EF4-FFF2-40B4-BE49-F238E27FC236}">
              <a16:creationId xmlns:a16="http://schemas.microsoft.com/office/drawing/2014/main" id="{0EC683CB-EABE-4E83-A886-8C81ADAB56E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276" name="AutoShape 292" descr="mail?cmd=cookie">
          <a:extLst>
            <a:ext uri="{FF2B5EF4-FFF2-40B4-BE49-F238E27FC236}">
              <a16:creationId xmlns:a16="http://schemas.microsoft.com/office/drawing/2014/main" id="{28C788CE-F4BB-4975-A36F-871DC7E87B0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277" name="AutoShape 292" descr="mail?cmd=cookie">
          <a:extLst>
            <a:ext uri="{FF2B5EF4-FFF2-40B4-BE49-F238E27FC236}">
              <a16:creationId xmlns:a16="http://schemas.microsoft.com/office/drawing/2014/main" id="{697C3095-901D-41D7-93D4-10B832418A2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278" name="AutoShape 292" descr="mail?cmd=cookie">
          <a:extLst>
            <a:ext uri="{FF2B5EF4-FFF2-40B4-BE49-F238E27FC236}">
              <a16:creationId xmlns:a16="http://schemas.microsoft.com/office/drawing/2014/main" id="{EE287015-A519-4D92-B202-0AF31F317B4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279" name="AutoShape 292" descr="mail?cmd=cookie">
          <a:extLst>
            <a:ext uri="{FF2B5EF4-FFF2-40B4-BE49-F238E27FC236}">
              <a16:creationId xmlns:a16="http://schemas.microsoft.com/office/drawing/2014/main" id="{3E97FB96-DC51-43A2-91AB-A5899E4FCD3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280" name="AutoShape 292" descr="mail?cmd=cookie">
          <a:extLst>
            <a:ext uri="{FF2B5EF4-FFF2-40B4-BE49-F238E27FC236}">
              <a16:creationId xmlns:a16="http://schemas.microsoft.com/office/drawing/2014/main" id="{68812D6C-FE1D-4C33-A746-A0EE82C7D76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281" name="AutoShape 292" descr="mail?cmd=cookie">
          <a:extLst>
            <a:ext uri="{FF2B5EF4-FFF2-40B4-BE49-F238E27FC236}">
              <a16:creationId xmlns:a16="http://schemas.microsoft.com/office/drawing/2014/main" id="{B00F9883-6C33-433A-BF4B-A28E337FD39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282" name="AutoShape 292" descr="mail?cmd=cookie">
          <a:extLst>
            <a:ext uri="{FF2B5EF4-FFF2-40B4-BE49-F238E27FC236}">
              <a16:creationId xmlns:a16="http://schemas.microsoft.com/office/drawing/2014/main" id="{4D34860A-1DA8-4362-99E4-CA9D4A95E55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283" name="AutoShape 292" descr="mail?cmd=cookie">
          <a:extLst>
            <a:ext uri="{FF2B5EF4-FFF2-40B4-BE49-F238E27FC236}">
              <a16:creationId xmlns:a16="http://schemas.microsoft.com/office/drawing/2014/main" id="{F5DB19AA-F5AE-4C61-8DF3-FDD92246895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284" name="AutoShape 292" descr="mail?cmd=cookie">
          <a:extLst>
            <a:ext uri="{FF2B5EF4-FFF2-40B4-BE49-F238E27FC236}">
              <a16:creationId xmlns:a16="http://schemas.microsoft.com/office/drawing/2014/main" id="{5EA44356-E8C7-4EBA-AC37-07F3E205F46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285" name="AutoShape 292" descr="mail?cmd=cookie">
          <a:extLst>
            <a:ext uri="{FF2B5EF4-FFF2-40B4-BE49-F238E27FC236}">
              <a16:creationId xmlns:a16="http://schemas.microsoft.com/office/drawing/2014/main" id="{5DA49BDF-13ED-4C59-A90D-D13347FBCD1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286" name="AutoShape 292" descr="mail?cmd=cookie">
          <a:extLst>
            <a:ext uri="{FF2B5EF4-FFF2-40B4-BE49-F238E27FC236}">
              <a16:creationId xmlns:a16="http://schemas.microsoft.com/office/drawing/2014/main" id="{E0EC0886-3A28-43CC-A7D8-944D7B2691C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287" name="AutoShape 292" descr="mail?cmd=cookie">
          <a:extLst>
            <a:ext uri="{FF2B5EF4-FFF2-40B4-BE49-F238E27FC236}">
              <a16:creationId xmlns:a16="http://schemas.microsoft.com/office/drawing/2014/main" id="{DF37273A-C8DF-4457-A333-CB856B30B97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288" name="AutoShape 292" descr="mail?cmd=cookie">
          <a:extLst>
            <a:ext uri="{FF2B5EF4-FFF2-40B4-BE49-F238E27FC236}">
              <a16:creationId xmlns:a16="http://schemas.microsoft.com/office/drawing/2014/main" id="{3468A279-D481-45D1-A87D-8145B9C81BA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289" name="AutoShape 292" descr="mail?cmd=cookie">
          <a:extLst>
            <a:ext uri="{FF2B5EF4-FFF2-40B4-BE49-F238E27FC236}">
              <a16:creationId xmlns:a16="http://schemas.microsoft.com/office/drawing/2014/main" id="{9706AB2D-A128-4C70-B30C-FF575336D53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290" name="AutoShape 292" descr="mail?cmd=cookie">
          <a:extLst>
            <a:ext uri="{FF2B5EF4-FFF2-40B4-BE49-F238E27FC236}">
              <a16:creationId xmlns:a16="http://schemas.microsoft.com/office/drawing/2014/main" id="{331400AD-F8E2-4503-AFB2-D2EB6DB0273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291" name="AutoShape 292" descr="mail?cmd=cookie">
          <a:extLst>
            <a:ext uri="{FF2B5EF4-FFF2-40B4-BE49-F238E27FC236}">
              <a16:creationId xmlns:a16="http://schemas.microsoft.com/office/drawing/2014/main" id="{C892EF82-51C1-4613-825C-997B194A653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292" name="AutoShape 292" descr="mail?cmd=cookie">
          <a:extLst>
            <a:ext uri="{FF2B5EF4-FFF2-40B4-BE49-F238E27FC236}">
              <a16:creationId xmlns:a16="http://schemas.microsoft.com/office/drawing/2014/main" id="{769BD4E1-FC70-4B8F-B3B5-ED1323783CB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293" name="AutoShape 292" descr="mail?cmd=cookie">
          <a:extLst>
            <a:ext uri="{FF2B5EF4-FFF2-40B4-BE49-F238E27FC236}">
              <a16:creationId xmlns:a16="http://schemas.microsoft.com/office/drawing/2014/main" id="{909C0901-82BB-4EF3-BAAD-A39FDF02E0D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294" name="AutoShape 292" descr="mail?cmd=cookie">
          <a:extLst>
            <a:ext uri="{FF2B5EF4-FFF2-40B4-BE49-F238E27FC236}">
              <a16:creationId xmlns:a16="http://schemas.microsoft.com/office/drawing/2014/main" id="{29B92D31-107F-4FDB-BF70-6E526ECE88B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295" name="AutoShape 292" descr="mail?cmd=cookie">
          <a:extLst>
            <a:ext uri="{FF2B5EF4-FFF2-40B4-BE49-F238E27FC236}">
              <a16:creationId xmlns:a16="http://schemas.microsoft.com/office/drawing/2014/main" id="{5A7FB990-085A-42F5-AFCA-1B18686B3D7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296" name="AutoShape 292" descr="mail?cmd=cookie">
          <a:extLst>
            <a:ext uri="{FF2B5EF4-FFF2-40B4-BE49-F238E27FC236}">
              <a16:creationId xmlns:a16="http://schemas.microsoft.com/office/drawing/2014/main" id="{61B9590D-B884-418C-81C4-3DFB3183867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297" name="AutoShape 292" descr="mail?cmd=cookie">
          <a:extLst>
            <a:ext uri="{FF2B5EF4-FFF2-40B4-BE49-F238E27FC236}">
              <a16:creationId xmlns:a16="http://schemas.microsoft.com/office/drawing/2014/main" id="{A156576F-8AC0-45BC-A62C-CD263DE6CEC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298" name="AutoShape 292" descr="mail?cmd=cookie">
          <a:extLst>
            <a:ext uri="{FF2B5EF4-FFF2-40B4-BE49-F238E27FC236}">
              <a16:creationId xmlns:a16="http://schemas.microsoft.com/office/drawing/2014/main" id="{9821974A-75C0-426B-8A7D-3A16EB2A9C2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299" name="AutoShape 292" descr="mail?cmd=cookie">
          <a:extLst>
            <a:ext uri="{FF2B5EF4-FFF2-40B4-BE49-F238E27FC236}">
              <a16:creationId xmlns:a16="http://schemas.microsoft.com/office/drawing/2014/main" id="{A4A15E8C-6802-48E2-9D55-5F8130D6ADC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00" name="AutoShape 292" descr="mail?cmd=cookie">
          <a:extLst>
            <a:ext uri="{FF2B5EF4-FFF2-40B4-BE49-F238E27FC236}">
              <a16:creationId xmlns:a16="http://schemas.microsoft.com/office/drawing/2014/main" id="{4A56041C-F1AF-4F80-A91F-9D86BF05FC8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01" name="AutoShape 292" descr="mail?cmd=cookie">
          <a:extLst>
            <a:ext uri="{FF2B5EF4-FFF2-40B4-BE49-F238E27FC236}">
              <a16:creationId xmlns:a16="http://schemas.microsoft.com/office/drawing/2014/main" id="{1B83EB42-599E-43F5-82FB-B3DF676BE87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02" name="AutoShape 292" descr="mail?cmd=cookie">
          <a:extLst>
            <a:ext uri="{FF2B5EF4-FFF2-40B4-BE49-F238E27FC236}">
              <a16:creationId xmlns:a16="http://schemas.microsoft.com/office/drawing/2014/main" id="{AB054003-1C18-4CA9-899D-5D1364DB214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03" name="AutoShape 292" descr="mail?cmd=cookie">
          <a:extLst>
            <a:ext uri="{FF2B5EF4-FFF2-40B4-BE49-F238E27FC236}">
              <a16:creationId xmlns:a16="http://schemas.microsoft.com/office/drawing/2014/main" id="{8B3B5250-4389-4D95-AAD5-75D649123E9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04" name="AutoShape 292" descr="mail?cmd=cookie">
          <a:extLst>
            <a:ext uri="{FF2B5EF4-FFF2-40B4-BE49-F238E27FC236}">
              <a16:creationId xmlns:a16="http://schemas.microsoft.com/office/drawing/2014/main" id="{DE9F92E6-31CC-47E5-AA1D-A1913311A8C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05" name="AutoShape 292" descr="mail?cmd=cookie">
          <a:extLst>
            <a:ext uri="{FF2B5EF4-FFF2-40B4-BE49-F238E27FC236}">
              <a16:creationId xmlns:a16="http://schemas.microsoft.com/office/drawing/2014/main" id="{7A8B93FC-28DE-431E-9723-A82F3DFE368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06" name="AutoShape 292" descr="mail?cmd=cookie">
          <a:extLst>
            <a:ext uri="{FF2B5EF4-FFF2-40B4-BE49-F238E27FC236}">
              <a16:creationId xmlns:a16="http://schemas.microsoft.com/office/drawing/2014/main" id="{FEC6E753-C8C5-4357-96AF-356C4D0FFB2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07" name="AutoShape 292" descr="mail?cmd=cookie">
          <a:extLst>
            <a:ext uri="{FF2B5EF4-FFF2-40B4-BE49-F238E27FC236}">
              <a16:creationId xmlns:a16="http://schemas.microsoft.com/office/drawing/2014/main" id="{52C31B6D-1555-4B2F-9AB8-40F83CE0D10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08" name="AutoShape 292" descr="mail?cmd=cookie">
          <a:extLst>
            <a:ext uri="{FF2B5EF4-FFF2-40B4-BE49-F238E27FC236}">
              <a16:creationId xmlns:a16="http://schemas.microsoft.com/office/drawing/2014/main" id="{4C2B5268-3642-439C-9647-FCF3DE3C91B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09" name="AutoShape 292" descr="mail?cmd=cookie">
          <a:extLst>
            <a:ext uri="{FF2B5EF4-FFF2-40B4-BE49-F238E27FC236}">
              <a16:creationId xmlns:a16="http://schemas.microsoft.com/office/drawing/2014/main" id="{61D58631-85D5-40E9-B7F0-CD94418253F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10" name="AutoShape 292" descr="mail?cmd=cookie">
          <a:extLst>
            <a:ext uri="{FF2B5EF4-FFF2-40B4-BE49-F238E27FC236}">
              <a16:creationId xmlns:a16="http://schemas.microsoft.com/office/drawing/2014/main" id="{AB4C2D55-6FA1-4948-B2B5-7C8A50EC915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11" name="AutoShape 292" descr="mail?cmd=cookie">
          <a:extLst>
            <a:ext uri="{FF2B5EF4-FFF2-40B4-BE49-F238E27FC236}">
              <a16:creationId xmlns:a16="http://schemas.microsoft.com/office/drawing/2014/main" id="{6DC15F37-5346-4C3C-85A7-6BB0C2D9118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12" name="AutoShape 292" descr="mail?cmd=cookie">
          <a:extLst>
            <a:ext uri="{FF2B5EF4-FFF2-40B4-BE49-F238E27FC236}">
              <a16:creationId xmlns:a16="http://schemas.microsoft.com/office/drawing/2014/main" id="{B1994D98-D1F0-425B-A2AA-268BCB20E92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13" name="AutoShape 292" descr="mail?cmd=cookie">
          <a:extLst>
            <a:ext uri="{FF2B5EF4-FFF2-40B4-BE49-F238E27FC236}">
              <a16:creationId xmlns:a16="http://schemas.microsoft.com/office/drawing/2014/main" id="{E799E7D0-0626-4775-B190-0CD30A2CEF1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14" name="AutoShape 292" descr="mail?cmd=cookie">
          <a:extLst>
            <a:ext uri="{FF2B5EF4-FFF2-40B4-BE49-F238E27FC236}">
              <a16:creationId xmlns:a16="http://schemas.microsoft.com/office/drawing/2014/main" id="{68B64FB2-1690-4EF3-B002-5A3BD04312C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15" name="AutoShape 292" descr="mail?cmd=cookie">
          <a:extLst>
            <a:ext uri="{FF2B5EF4-FFF2-40B4-BE49-F238E27FC236}">
              <a16:creationId xmlns:a16="http://schemas.microsoft.com/office/drawing/2014/main" id="{2F21753E-02E7-4040-BD97-937D1B3A02A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16" name="AutoShape 292" descr="mail?cmd=cookie">
          <a:extLst>
            <a:ext uri="{FF2B5EF4-FFF2-40B4-BE49-F238E27FC236}">
              <a16:creationId xmlns:a16="http://schemas.microsoft.com/office/drawing/2014/main" id="{9A19A22D-ABAE-42A3-9C26-0E3B337E3DA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17" name="AutoShape 292" descr="mail?cmd=cookie">
          <a:extLst>
            <a:ext uri="{FF2B5EF4-FFF2-40B4-BE49-F238E27FC236}">
              <a16:creationId xmlns:a16="http://schemas.microsoft.com/office/drawing/2014/main" id="{9E4C3FBF-0090-4384-AAF7-50111D561F3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18" name="AutoShape 292" descr="mail?cmd=cookie">
          <a:extLst>
            <a:ext uri="{FF2B5EF4-FFF2-40B4-BE49-F238E27FC236}">
              <a16:creationId xmlns:a16="http://schemas.microsoft.com/office/drawing/2014/main" id="{59F114B7-C736-47AF-8F56-FA25302E712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19" name="AutoShape 292" descr="mail?cmd=cookie">
          <a:extLst>
            <a:ext uri="{FF2B5EF4-FFF2-40B4-BE49-F238E27FC236}">
              <a16:creationId xmlns:a16="http://schemas.microsoft.com/office/drawing/2014/main" id="{AD9EDF3C-F557-41F2-98DD-D3687CD2204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20" name="AutoShape 292" descr="mail?cmd=cookie">
          <a:extLst>
            <a:ext uri="{FF2B5EF4-FFF2-40B4-BE49-F238E27FC236}">
              <a16:creationId xmlns:a16="http://schemas.microsoft.com/office/drawing/2014/main" id="{33E773FA-0FCB-44AA-820D-D1657D89FF0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21" name="AutoShape 292" descr="mail?cmd=cookie">
          <a:extLst>
            <a:ext uri="{FF2B5EF4-FFF2-40B4-BE49-F238E27FC236}">
              <a16:creationId xmlns:a16="http://schemas.microsoft.com/office/drawing/2014/main" id="{73CD2584-BECB-47C4-A505-1AE49E028D2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22" name="AutoShape 292" descr="mail?cmd=cookie">
          <a:extLst>
            <a:ext uri="{FF2B5EF4-FFF2-40B4-BE49-F238E27FC236}">
              <a16:creationId xmlns:a16="http://schemas.microsoft.com/office/drawing/2014/main" id="{CBA9C176-5B5A-410E-953D-E6BCCCF4E5B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23" name="AutoShape 292" descr="mail?cmd=cookie">
          <a:extLst>
            <a:ext uri="{FF2B5EF4-FFF2-40B4-BE49-F238E27FC236}">
              <a16:creationId xmlns:a16="http://schemas.microsoft.com/office/drawing/2014/main" id="{66CF8FA5-E336-4EF0-B632-333E765FD9C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24" name="AutoShape 292" descr="mail?cmd=cookie">
          <a:extLst>
            <a:ext uri="{FF2B5EF4-FFF2-40B4-BE49-F238E27FC236}">
              <a16:creationId xmlns:a16="http://schemas.microsoft.com/office/drawing/2014/main" id="{518DAB1E-7631-4B3E-B56F-41F3866569B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25" name="AutoShape 292" descr="mail?cmd=cookie">
          <a:extLst>
            <a:ext uri="{FF2B5EF4-FFF2-40B4-BE49-F238E27FC236}">
              <a16:creationId xmlns:a16="http://schemas.microsoft.com/office/drawing/2014/main" id="{74CA0860-7C84-4B80-AD6B-BD85F08AD71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26" name="AutoShape 292" descr="mail?cmd=cookie">
          <a:extLst>
            <a:ext uri="{FF2B5EF4-FFF2-40B4-BE49-F238E27FC236}">
              <a16:creationId xmlns:a16="http://schemas.microsoft.com/office/drawing/2014/main" id="{63AF65E9-6F97-4529-9432-02AF6357FD7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27" name="AutoShape 292" descr="mail?cmd=cookie">
          <a:extLst>
            <a:ext uri="{FF2B5EF4-FFF2-40B4-BE49-F238E27FC236}">
              <a16:creationId xmlns:a16="http://schemas.microsoft.com/office/drawing/2014/main" id="{AD7BFA28-865C-45E2-B47D-2B97029C3EE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28" name="AutoShape 292" descr="mail?cmd=cookie">
          <a:extLst>
            <a:ext uri="{FF2B5EF4-FFF2-40B4-BE49-F238E27FC236}">
              <a16:creationId xmlns:a16="http://schemas.microsoft.com/office/drawing/2014/main" id="{01E0FC8D-0FF6-4592-B371-4ADBEDEF12B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29" name="AutoShape 292" descr="mail?cmd=cookie">
          <a:extLst>
            <a:ext uri="{FF2B5EF4-FFF2-40B4-BE49-F238E27FC236}">
              <a16:creationId xmlns:a16="http://schemas.microsoft.com/office/drawing/2014/main" id="{05EE084E-DD69-4BF9-BA01-77FB3BC471F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330" name="AutoShape 292" descr="mail?cmd=cookie">
          <a:extLst>
            <a:ext uri="{FF2B5EF4-FFF2-40B4-BE49-F238E27FC236}">
              <a16:creationId xmlns:a16="http://schemas.microsoft.com/office/drawing/2014/main" id="{AA8A7CCB-E4A8-4EFD-94E2-BE13322EB80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331" name="AutoShape 292" descr="mail?cmd=cookie">
          <a:extLst>
            <a:ext uri="{FF2B5EF4-FFF2-40B4-BE49-F238E27FC236}">
              <a16:creationId xmlns:a16="http://schemas.microsoft.com/office/drawing/2014/main" id="{A0CDF298-73E2-46A7-9493-96BAC469724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332" name="AutoShape 292" descr="mail?cmd=cookie">
          <a:extLst>
            <a:ext uri="{FF2B5EF4-FFF2-40B4-BE49-F238E27FC236}">
              <a16:creationId xmlns:a16="http://schemas.microsoft.com/office/drawing/2014/main" id="{5FBBF007-C207-4D86-B33C-D6322DC71AB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333" name="AutoShape 292" descr="mail?cmd=cookie">
          <a:extLst>
            <a:ext uri="{FF2B5EF4-FFF2-40B4-BE49-F238E27FC236}">
              <a16:creationId xmlns:a16="http://schemas.microsoft.com/office/drawing/2014/main" id="{F690FD9D-81C1-4180-B24D-7F046DB54DF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334" name="AutoShape 292" descr="mail?cmd=cookie">
          <a:extLst>
            <a:ext uri="{FF2B5EF4-FFF2-40B4-BE49-F238E27FC236}">
              <a16:creationId xmlns:a16="http://schemas.microsoft.com/office/drawing/2014/main" id="{BC947055-976C-4794-B6C1-DE2E1DF8514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335" name="AutoShape 292" descr="mail?cmd=cookie">
          <a:extLst>
            <a:ext uri="{FF2B5EF4-FFF2-40B4-BE49-F238E27FC236}">
              <a16:creationId xmlns:a16="http://schemas.microsoft.com/office/drawing/2014/main" id="{DDC08273-4BC0-40E0-8514-AB959728981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336" name="AutoShape 292" descr="mail?cmd=cookie">
          <a:extLst>
            <a:ext uri="{FF2B5EF4-FFF2-40B4-BE49-F238E27FC236}">
              <a16:creationId xmlns:a16="http://schemas.microsoft.com/office/drawing/2014/main" id="{C0E2E7E3-FFAD-4284-9833-BF227E2A2F8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337" name="AutoShape 292" descr="mail?cmd=cookie">
          <a:extLst>
            <a:ext uri="{FF2B5EF4-FFF2-40B4-BE49-F238E27FC236}">
              <a16:creationId xmlns:a16="http://schemas.microsoft.com/office/drawing/2014/main" id="{02EBC0F0-5624-4578-8AC5-793F9EBFD66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338" name="AutoShape 292" descr="mail?cmd=cookie">
          <a:extLst>
            <a:ext uri="{FF2B5EF4-FFF2-40B4-BE49-F238E27FC236}">
              <a16:creationId xmlns:a16="http://schemas.microsoft.com/office/drawing/2014/main" id="{7453AD5E-43BD-46C6-AF05-8E219A0EB72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339" name="AutoShape 292" descr="mail?cmd=cookie">
          <a:extLst>
            <a:ext uri="{FF2B5EF4-FFF2-40B4-BE49-F238E27FC236}">
              <a16:creationId xmlns:a16="http://schemas.microsoft.com/office/drawing/2014/main" id="{B9DC5386-8B70-444C-BFC4-BD9C6FE67B5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340" name="AutoShape 292" descr="mail?cmd=cookie">
          <a:extLst>
            <a:ext uri="{FF2B5EF4-FFF2-40B4-BE49-F238E27FC236}">
              <a16:creationId xmlns:a16="http://schemas.microsoft.com/office/drawing/2014/main" id="{09CF121C-7EE9-4E1D-B568-DCF4431D0ED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341" name="AutoShape 292" descr="mail?cmd=cookie">
          <a:extLst>
            <a:ext uri="{FF2B5EF4-FFF2-40B4-BE49-F238E27FC236}">
              <a16:creationId xmlns:a16="http://schemas.microsoft.com/office/drawing/2014/main" id="{DD356DF6-3137-4936-AAB0-E1943DDA152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342" name="AutoShape 292" descr="mail?cmd=cookie">
          <a:extLst>
            <a:ext uri="{FF2B5EF4-FFF2-40B4-BE49-F238E27FC236}">
              <a16:creationId xmlns:a16="http://schemas.microsoft.com/office/drawing/2014/main" id="{4F078A82-6D0A-4E7D-9928-89F6DD8D87F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343" name="AutoShape 292" descr="mail?cmd=cookie">
          <a:extLst>
            <a:ext uri="{FF2B5EF4-FFF2-40B4-BE49-F238E27FC236}">
              <a16:creationId xmlns:a16="http://schemas.microsoft.com/office/drawing/2014/main" id="{B3A4230B-DBB8-4C20-A655-ECC47DEA272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344" name="AutoShape 292" descr="mail?cmd=cookie">
          <a:extLst>
            <a:ext uri="{FF2B5EF4-FFF2-40B4-BE49-F238E27FC236}">
              <a16:creationId xmlns:a16="http://schemas.microsoft.com/office/drawing/2014/main" id="{72BA08FA-B110-4CA0-9714-F960A0B28D2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345" name="AutoShape 292" descr="mail?cmd=cookie">
          <a:extLst>
            <a:ext uri="{FF2B5EF4-FFF2-40B4-BE49-F238E27FC236}">
              <a16:creationId xmlns:a16="http://schemas.microsoft.com/office/drawing/2014/main" id="{859EABEC-A3AE-4B8D-80BF-EC92B6444EF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46" name="AutoShape 292" descr="mail?cmd=cookie">
          <a:extLst>
            <a:ext uri="{FF2B5EF4-FFF2-40B4-BE49-F238E27FC236}">
              <a16:creationId xmlns:a16="http://schemas.microsoft.com/office/drawing/2014/main" id="{7404E86D-0AF6-4536-ABC5-B7F0C6F0EF6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47" name="AutoShape 292" descr="mail?cmd=cookie">
          <a:extLst>
            <a:ext uri="{FF2B5EF4-FFF2-40B4-BE49-F238E27FC236}">
              <a16:creationId xmlns:a16="http://schemas.microsoft.com/office/drawing/2014/main" id="{2336249A-8DDB-4C09-8A78-58CCF70996E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48" name="AutoShape 292" descr="mail?cmd=cookie">
          <a:extLst>
            <a:ext uri="{FF2B5EF4-FFF2-40B4-BE49-F238E27FC236}">
              <a16:creationId xmlns:a16="http://schemas.microsoft.com/office/drawing/2014/main" id="{96A90E7E-CD94-438C-A19D-5E541966598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49" name="AutoShape 292" descr="mail?cmd=cookie">
          <a:extLst>
            <a:ext uri="{FF2B5EF4-FFF2-40B4-BE49-F238E27FC236}">
              <a16:creationId xmlns:a16="http://schemas.microsoft.com/office/drawing/2014/main" id="{F37E0055-2307-475B-96D7-263666F35AA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50" name="AutoShape 292" descr="mail?cmd=cookie">
          <a:extLst>
            <a:ext uri="{FF2B5EF4-FFF2-40B4-BE49-F238E27FC236}">
              <a16:creationId xmlns:a16="http://schemas.microsoft.com/office/drawing/2014/main" id="{DFB2F574-8229-4494-A57C-BE59464F422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51" name="AutoShape 292" descr="mail?cmd=cookie">
          <a:extLst>
            <a:ext uri="{FF2B5EF4-FFF2-40B4-BE49-F238E27FC236}">
              <a16:creationId xmlns:a16="http://schemas.microsoft.com/office/drawing/2014/main" id="{A3AAACD2-B761-43A3-9335-605A478FE41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52" name="AutoShape 292" descr="mail?cmd=cookie">
          <a:extLst>
            <a:ext uri="{FF2B5EF4-FFF2-40B4-BE49-F238E27FC236}">
              <a16:creationId xmlns:a16="http://schemas.microsoft.com/office/drawing/2014/main" id="{17FED284-8F98-4857-B764-3C41069582E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53" name="AutoShape 292" descr="mail?cmd=cookie">
          <a:extLst>
            <a:ext uri="{FF2B5EF4-FFF2-40B4-BE49-F238E27FC236}">
              <a16:creationId xmlns:a16="http://schemas.microsoft.com/office/drawing/2014/main" id="{0FFD3043-5F12-46D4-815E-D1BE5BE0D21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54" name="AutoShape 292" descr="mail?cmd=cookie">
          <a:extLst>
            <a:ext uri="{FF2B5EF4-FFF2-40B4-BE49-F238E27FC236}">
              <a16:creationId xmlns:a16="http://schemas.microsoft.com/office/drawing/2014/main" id="{D6B19BA6-DC7C-4EB2-ADA1-57B2406BB1A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55" name="AutoShape 292" descr="mail?cmd=cookie">
          <a:extLst>
            <a:ext uri="{FF2B5EF4-FFF2-40B4-BE49-F238E27FC236}">
              <a16:creationId xmlns:a16="http://schemas.microsoft.com/office/drawing/2014/main" id="{7B26AD78-CD3E-472B-A051-5FA0FF2488A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56" name="AutoShape 292" descr="mail?cmd=cookie">
          <a:extLst>
            <a:ext uri="{FF2B5EF4-FFF2-40B4-BE49-F238E27FC236}">
              <a16:creationId xmlns:a16="http://schemas.microsoft.com/office/drawing/2014/main" id="{CEAC7565-C671-4EB4-8A46-979E03B1EFB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57" name="AutoShape 292" descr="mail?cmd=cookie">
          <a:extLst>
            <a:ext uri="{FF2B5EF4-FFF2-40B4-BE49-F238E27FC236}">
              <a16:creationId xmlns:a16="http://schemas.microsoft.com/office/drawing/2014/main" id="{3E3F9FF6-103B-411F-9BAB-1520B093DEB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58" name="AutoShape 292" descr="mail?cmd=cookie">
          <a:extLst>
            <a:ext uri="{FF2B5EF4-FFF2-40B4-BE49-F238E27FC236}">
              <a16:creationId xmlns:a16="http://schemas.microsoft.com/office/drawing/2014/main" id="{6F8E9CBE-72AD-42C2-8D4A-60DA179931D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59" name="AutoShape 292" descr="mail?cmd=cookie">
          <a:extLst>
            <a:ext uri="{FF2B5EF4-FFF2-40B4-BE49-F238E27FC236}">
              <a16:creationId xmlns:a16="http://schemas.microsoft.com/office/drawing/2014/main" id="{F20E69B9-8ED9-47B1-943E-6B0688BCCF7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60" name="AutoShape 292" descr="mail?cmd=cookie">
          <a:extLst>
            <a:ext uri="{FF2B5EF4-FFF2-40B4-BE49-F238E27FC236}">
              <a16:creationId xmlns:a16="http://schemas.microsoft.com/office/drawing/2014/main" id="{F07C003D-E06D-4DBF-B910-CD962090BF1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61" name="AutoShape 292" descr="mail?cmd=cookie">
          <a:extLst>
            <a:ext uri="{FF2B5EF4-FFF2-40B4-BE49-F238E27FC236}">
              <a16:creationId xmlns:a16="http://schemas.microsoft.com/office/drawing/2014/main" id="{F390F2FF-6454-429C-8A40-A5775D9D864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62" name="AutoShape 292" descr="mail?cmd=cookie">
          <a:extLst>
            <a:ext uri="{FF2B5EF4-FFF2-40B4-BE49-F238E27FC236}">
              <a16:creationId xmlns:a16="http://schemas.microsoft.com/office/drawing/2014/main" id="{21BE07ED-00F4-4286-9974-8BA7BFA797D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63" name="AutoShape 292" descr="mail?cmd=cookie">
          <a:extLst>
            <a:ext uri="{FF2B5EF4-FFF2-40B4-BE49-F238E27FC236}">
              <a16:creationId xmlns:a16="http://schemas.microsoft.com/office/drawing/2014/main" id="{45EC35B6-EC73-4B67-BF55-4DE1278EAC6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64" name="AutoShape 292" descr="mail?cmd=cookie">
          <a:extLst>
            <a:ext uri="{FF2B5EF4-FFF2-40B4-BE49-F238E27FC236}">
              <a16:creationId xmlns:a16="http://schemas.microsoft.com/office/drawing/2014/main" id="{7CB8D7A8-81B3-4BD7-9CFD-1ACBDDDE40B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65" name="AutoShape 292" descr="mail?cmd=cookie">
          <a:extLst>
            <a:ext uri="{FF2B5EF4-FFF2-40B4-BE49-F238E27FC236}">
              <a16:creationId xmlns:a16="http://schemas.microsoft.com/office/drawing/2014/main" id="{B5B42675-8523-43D1-94D6-C2061D64389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66" name="AutoShape 292" descr="mail?cmd=cookie">
          <a:extLst>
            <a:ext uri="{FF2B5EF4-FFF2-40B4-BE49-F238E27FC236}">
              <a16:creationId xmlns:a16="http://schemas.microsoft.com/office/drawing/2014/main" id="{B6E1E19B-B94E-4459-BBFA-AD4F729773D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67" name="AutoShape 292" descr="mail?cmd=cookie">
          <a:extLst>
            <a:ext uri="{FF2B5EF4-FFF2-40B4-BE49-F238E27FC236}">
              <a16:creationId xmlns:a16="http://schemas.microsoft.com/office/drawing/2014/main" id="{A533E978-70F2-4A62-AF89-50B91335B9B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68" name="AutoShape 292" descr="mail?cmd=cookie">
          <a:extLst>
            <a:ext uri="{FF2B5EF4-FFF2-40B4-BE49-F238E27FC236}">
              <a16:creationId xmlns:a16="http://schemas.microsoft.com/office/drawing/2014/main" id="{6B15A9E2-F601-4926-953E-A042B9B5225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69" name="AutoShape 292" descr="mail?cmd=cookie">
          <a:extLst>
            <a:ext uri="{FF2B5EF4-FFF2-40B4-BE49-F238E27FC236}">
              <a16:creationId xmlns:a16="http://schemas.microsoft.com/office/drawing/2014/main" id="{251961C4-8231-458F-AC4A-8ACB30DECC9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70" name="AutoShape 292" descr="mail?cmd=cookie">
          <a:extLst>
            <a:ext uri="{FF2B5EF4-FFF2-40B4-BE49-F238E27FC236}">
              <a16:creationId xmlns:a16="http://schemas.microsoft.com/office/drawing/2014/main" id="{75CA393F-860D-4F60-9BA8-638AF5A9576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71" name="AutoShape 292" descr="mail?cmd=cookie">
          <a:extLst>
            <a:ext uri="{FF2B5EF4-FFF2-40B4-BE49-F238E27FC236}">
              <a16:creationId xmlns:a16="http://schemas.microsoft.com/office/drawing/2014/main" id="{6AB29DA7-E9C6-45A3-9ACF-105DFC41F9E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72" name="AutoShape 292" descr="mail?cmd=cookie">
          <a:extLst>
            <a:ext uri="{FF2B5EF4-FFF2-40B4-BE49-F238E27FC236}">
              <a16:creationId xmlns:a16="http://schemas.microsoft.com/office/drawing/2014/main" id="{98F0A9E3-3F43-41EB-B60D-2B402106DBB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73" name="AutoShape 292" descr="mail?cmd=cookie">
          <a:extLst>
            <a:ext uri="{FF2B5EF4-FFF2-40B4-BE49-F238E27FC236}">
              <a16:creationId xmlns:a16="http://schemas.microsoft.com/office/drawing/2014/main" id="{81A401D8-BBC0-4336-8FC2-D09C6D8552F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74" name="AutoShape 292" descr="mail?cmd=cookie">
          <a:extLst>
            <a:ext uri="{FF2B5EF4-FFF2-40B4-BE49-F238E27FC236}">
              <a16:creationId xmlns:a16="http://schemas.microsoft.com/office/drawing/2014/main" id="{5530FE60-A70A-4DB5-A565-675FB964CE5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75" name="AutoShape 292" descr="mail?cmd=cookie">
          <a:extLst>
            <a:ext uri="{FF2B5EF4-FFF2-40B4-BE49-F238E27FC236}">
              <a16:creationId xmlns:a16="http://schemas.microsoft.com/office/drawing/2014/main" id="{46B5AF26-64F0-460B-ACEA-34077BB6AC1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76" name="AutoShape 292" descr="mail?cmd=cookie">
          <a:extLst>
            <a:ext uri="{FF2B5EF4-FFF2-40B4-BE49-F238E27FC236}">
              <a16:creationId xmlns:a16="http://schemas.microsoft.com/office/drawing/2014/main" id="{B1ED7914-4D98-4583-860F-0F662DFC358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77" name="AutoShape 292" descr="mail?cmd=cookie">
          <a:extLst>
            <a:ext uri="{FF2B5EF4-FFF2-40B4-BE49-F238E27FC236}">
              <a16:creationId xmlns:a16="http://schemas.microsoft.com/office/drawing/2014/main" id="{5608F40B-6E1D-4B07-A049-DF2DAE44155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78" name="AutoShape 292" descr="mail?cmd=cookie">
          <a:extLst>
            <a:ext uri="{FF2B5EF4-FFF2-40B4-BE49-F238E27FC236}">
              <a16:creationId xmlns:a16="http://schemas.microsoft.com/office/drawing/2014/main" id="{A5673314-9B4D-4D16-A859-DD0DB9E75EC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79" name="AutoShape 292" descr="mail?cmd=cookie">
          <a:extLst>
            <a:ext uri="{FF2B5EF4-FFF2-40B4-BE49-F238E27FC236}">
              <a16:creationId xmlns:a16="http://schemas.microsoft.com/office/drawing/2014/main" id="{A970CA48-BA09-432E-9EC9-16DAAE25AB2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80" name="AutoShape 292" descr="mail?cmd=cookie">
          <a:extLst>
            <a:ext uri="{FF2B5EF4-FFF2-40B4-BE49-F238E27FC236}">
              <a16:creationId xmlns:a16="http://schemas.microsoft.com/office/drawing/2014/main" id="{3ABC46F8-8187-4FA6-8994-F2CA7BEE6B9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81" name="AutoShape 292" descr="mail?cmd=cookie">
          <a:extLst>
            <a:ext uri="{FF2B5EF4-FFF2-40B4-BE49-F238E27FC236}">
              <a16:creationId xmlns:a16="http://schemas.microsoft.com/office/drawing/2014/main" id="{97A5B93B-9F3D-4334-8CCF-3DE8C56AB40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82" name="AutoShape 292" descr="mail?cmd=cookie">
          <a:extLst>
            <a:ext uri="{FF2B5EF4-FFF2-40B4-BE49-F238E27FC236}">
              <a16:creationId xmlns:a16="http://schemas.microsoft.com/office/drawing/2014/main" id="{F109C2F7-D8B7-40C6-8950-3FBE7EC6E95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83" name="AutoShape 292" descr="mail?cmd=cookie">
          <a:extLst>
            <a:ext uri="{FF2B5EF4-FFF2-40B4-BE49-F238E27FC236}">
              <a16:creationId xmlns:a16="http://schemas.microsoft.com/office/drawing/2014/main" id="{20AC39BE-A5BA-4975-96C6-E33F4DEF72A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84" name="AutoShape 292" descr="mail?cmd=cookie">
          <a:extLst>
            <a:ext uri="{FF2B5EF4-FFF2-40B4-BE49-F238E27FC236}">
              <a16:creationId xmlns:a16="http://schemas.microsoft.com/office/drawing/2014/main" id="{2C5BF9A4-930C-4847-8EC0-1EB76625283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85" name="AutoShape 292" descr="mail?cmd=cookie">
          <a:extLst>
            <a:ext uri="{FF2B5EF4-FFF2-40B4-BE49-F238E27FC236}">
              <a16:creationId xmlns:a16="http://schemas.microsoft.com/office/drawing/2014/main" id="{7A182DE0-1617-4F13-9191-460D3EA8DBE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86" name="AutoShape 292" descr="mail?cmd=cookie">
          <a:extLst>
            <a:ext uri="{FF2B5EF4-FFF2-40B4-BE49-F238E27FC236}">
              <a16:creationId xmlns:a16="http://schemas.microsoft.com/office/drawing/2014/main" id="{D1B4E1E4-3016-41D4-8D21-8D01A423517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87" name="AutoShape 292" descr="mail?cmd=cookie">
          <a:extLst>
            <a:ext uri="{FF2B5EF4-FFF2-40B4-BE49-F238E27FC236}">
              <a16:creationId xmlns:a16="http://schemas.microsoft.com/office/drawing/2014/main" id="{898D5DB0-F36D-4007-9DCD-8D7E62D46E7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88" name="AutoShape 292" descr="mail?cmd=cookie">
          <a:extLst>
            <a:ext uri="{FF2B5EF4-FFF2-40B4-BE49-F238E27FC236}">
              <a16:creationId xmlns:a16="http://schemas.microsoft.com/office/drawing/2014/main" id="{5B5A7D49-6241-43D3-B505-25B1D96E1EA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733425"/>
    <xdr:sp macro="" textlink="">
      <xdr:nvSpPr>
        <xdr:cNvPr id="2389" name="AutoShape 292" descr="mail?cmd=cookie">
          <a:extLst>
            <a:ext uri="{FF2B5EF4-FFF2-40B4-BE49-F238E27FC236}">
              <a16:creationId xmlns:a16="http://schemas.microsoft.com/office/drawing/2014/main" id="{33E4115A-669F-40BF-9011-41F3674336E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90" name="AutoShape 292" descr="mail?cmd=cookie">
          <a:extLst>
            <a:ext uri="{FF2B5EF4-FFF2-40B4-BE49-F238E27FC236}">
              <a16:creationId xmlns:a16="http://schemas.microsoft.com/office/drawing/2014/main" id="{0CFDA4F6-3E7D-4A35-BC1D-97FB16F50AA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91" name="AutoShape 292" descr="mail?cmd=cookie">
          <a:extLst>
            <a:ext uri="{FF2B5EF4-FFF2-40B4-BE49-F238E27FC236}">
              <a16:creationId xmlns:a16="http://schemas.microsoft.com/office/drawing/2014/main" id="{49192E2A-28C6-474B-8734-9ED938947A1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92" name="AutoShape 292" descr="mail?cmd=cookie">
          <a:extLst>
            <a:ext uri="{FF2B5EF4-FFF2-40B4-BE49-F238E27FC236}">
              <a16:creationId xmlns:a16="http://schemas.microsoft.com/office/drawing/2014/main" id="{CB48ED91-648C-415F-B5D0-BF0ED637A5B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136</xdr:row>
      <xdr:rowOff>0</xdr:rowOff>
    </xdr:from>
    <xdr:ext cx="9525" cy="971550"/>
    <xdr:sp macro="" textlink="">
      <xdr:nvSpPr>
        <xdr:cNvPr id="2393" name="AutoShape 292" descr="mail?cmd=cookie">
          <a:extLst>
            <a:ext uri="{FF2B5EF4-FFF2-40B4-BE49-F238E27FC236}">
              <a16:creationId xmlns:a16="http://schemas.microsoft.com/office/drawing/2014/main" id="{65B4E964-2222-4B87-972A-94AA57D44FA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4841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394" name="AutoShape 292" descr="mail?cmd=cookie">
          <a:extLst>
            <a:ext uri="{FF2B5EF4-FFF2-40B4-BE49-F238E27FC236}">
              <a16:creationId xmlns:a16="http://schemas.microsoft.com/office/drawing/2014/main" id="{B04C0767-BBB5-4119-BB47-23FCC444BCB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395" name="AutoShape 292" descr="mail?cmd=cookie">
          <a:extLst>
            <a:ext uri="{FF2B5EF4-FFF2-40B4-BE49-F238E27FC236}">
              <a16:creationId xmlns:a16="http://schemas.microsoft.com/office/drawing/2014/main" id="{5B537987-A127-4D0E-A48C-BA164B13C81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396" name="AutoShape 292" descr="mail?cmd=cookie">
          <a:extLst>
            <a:ext uri="{FF2B5EF4-FFF2-40B4-BE49-F238E27FC236}">
              <a16:creationId xmlns:a16="http://schemas.microsoft.com/office/drawing/2014/main" id="{7B83EDFE-D4E5-4DD6-B90C-2090BC8D6FB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397" name="AutoShape 292" descr="mail?cmd=cookie">
          <a:extLst>
            <a:ext uri="{FF2B5EF4-FFF2-40B4-BE49-F238E27FC236}">
              <a16:creationId xmlns:a16="http://schemas.microsoft.com/office/drawing/2014/main" id="{98358571-1189-43AA-A7E6-C2061D72C04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398" name="AutoShape 292" descr="mail?cmd=cookie">
          <a:extLst>
            <a:ext uri="{FF2B5EF4-FFF2-40B4-BE49-F238E27FC236}">
              <a16:creationId xmlns:a16="http://schemas.microsoft.com/office/drawing/2014/main" id="{4B55D56E-4123-46C4-BC07-A94F41D382B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399" name="AutoShape 292" descr="mail?cmd=cookie">
          <a:extLst>
            <a:ext uri="{FF2B5EF4-FFF2-40B4-BE49-F238E27FC236}">
              <a16:creationId xmlns:a16="http://schemas.microsoft.com/office/drawing/2014/main" id="{568F9996-DDE1-433D-85C4-530E68CA345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00" name="AutoShape 292" descr="mail?cmd=cookie">
          <a:extLst>
            <a:ext uri="{FF2B5EF4-FFF2-40B4-BE49-F238E27FC236}">
              <a16:creationId xmlns:a16="http://schemas.microsoft.com/office/drawing/2014/main" id="{88515645-E8D6-46DF-999A-D548CE638C9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01" name="AutoShape 292" descr="mail?cmd=cookie">
          <a:extLst>
            <a:ext uri="{FF2B5EF4-FFF2-40B4-BE49-F238E27FC236}">
              <a16:creationId xmlns:a16="http://schemas.microsoft.com/office/drawing/2014/main" id="{9A76E7C7-0299-437C-991B-9CFB1C4E21A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02" name="AutoShape 292" descr="mail?cmd=cookie">
          <a:extLst>
            <a:ext uri="{FF2B5EF4-FFF2-40B4-BE49-F238E27FC236}">
              <a16:creationId xmlns:a16="http://schemas.microsoft.com/office/drawing/2014/main" id="{82E496DF-9E8A-41DC-A230-8ED2AF4C2FB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03" name="AutoShape 292" descr="mail?cmd=cookie">
          <a:extLst>
            <a:ext uri="{FF2B5EF4-FFF2-40B4-BE49-F238E27FC236}">
              <a16:creationId xmlns:a16="http://schemas.microsoft.com/office/drawing/2014/main" id="{E03C20EF-3BE7-4E02-AB64-5DEC4CF0875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04" name="AutoShape 292" descr="mail?cmd=cookie">
          <a:extLst>
            <a:ext uri="{FF2B5EF4-FFF2-40B4-BE49-F238E27FC236}">
              <a16:creationId xmlns:a16="http://schemas.microsoft.com/office/drawing/2014/main" id="{0ECFB370-7806-4CE5-985D-E8B1393F195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05" name="AutoShape 292" descr="mail?cmd=cookie">
          <a:extLst>
            <a:ext uri="{FF2B5EF4-FFF2-40B4-BE49-F238E27FC236}">
              <a16:creationId xmlns:a16="http://schemas.microsoft.com/office/drawing/2014/main" id="{4500D75F-712F-4C2A-A40B-92543CC165D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06" name="AutoShape 292" descr="mail?cmd=cookie">
          <a:extLst>
            <a:ext uri="{FF2B5EF4-FFF2-40B4-BE49-F238E27FC236}">
              <a16:creationId xmlns:a16="http://schemas.microsoft.com/office/drawing/2014/main" id="{2FBD784F-6617-43D4-AE29-7E3B4D872B0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07" name="AutoShape 292" descr="mail?cmd=cookie">
          <a:extLst>
            <a:ext uri="{FF2B5EF4-FFF2-40B4-BE49-F238E27FC236}">
              <a16:creationId xmlns:a16="http://schemas.microsoft.com/office/drawing/2014/main" id="{B4662236-1E7E-4B54-BEFD-E7C2733221B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08" name="AutoShape 292" descr="mail?cmd=cookie">
          <a:extLst>
            <a:ext uri="{FF2B5EF4-FFF2-40B4-BE49-F238E27FC236}">
              <a16:creationId xmlns:a16="http://schemas.microsoft.com/office/drawing/2014/main" id="{306ABE93-A273-4C41-B6B3-ADE43AA101D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09" name="AutoShape 292" descr="mail?cmd=cookie">
          <a:extLst>
            <a:ext uri="{FF2B5EF4-FFF2-40B4-BE49-F238E27FC236}">
              <a16:creationId xmlns:a16="http://schemas.microsoft.com/office/drawing/2014/main" id="{C2F01C7E-8E1A-469F-90F9-554896CE80E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10" name="AutoShape 292" descr="mail?cmd=cookie">
          <a:extLst>
            <a:ext uri="{FF2B5EF4-FFF2-40B4-BE49-F238E27FC236}">
              <a16:creationId xmlns:a16="http://schemas.microsoft.com/office/drawing/2014/main" id="{5B693ADC-01F2-4B5D-89E6-252EBE3D100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11" name="AutoShape 292" descr="mail?cmd=cookie">
          <a:extLst>
            <a:ext uri="{FF2B5EF4-FFF2-40B4-BE49-F238E27FC236}">
              <a16:creationId xmlns:a16="http://schemas.microsoft.com/office/drawing/2014/main" id="{96FA9CE9-9644-4014-9F66-4B9ED5F2E5C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12" name="AutoShape 292" descr="mail?cmd=cookie">
          <a:extLst>
            <a:ext uri="{FF2B5EF4-FFF2-40B4-BE49-F238E27FC236}">
              <a16:creationId xmlns:a16="http://schemas.microsoft.com/office/drawing/2014/main" id="{CB7DCEA3-6945-4B18-9FDB-78A19AED12C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13" name="AutoShape 292" descr="mail?cmd=cookie">
          <a:extLst>
            <a:ext uri="{FF2B5EF4-FFF2-40B4-BE49-F238E27FC236}">
              <a16:creationId xmlns:a16="http://schemas.microsoft.com/office/drawing/2014/main" id="{B25698B9-45E6-4309-81ED-C1EBEC60BC1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14" name="AutoShape 292" descr="mail?cmd=cookie">
          <a:extLst>
            <a:ext uri="{FF2B5EF4-FFF2-40B4-BE49-F238E27FC236}">
              <a16:creationId xmlns:a16="http://schemas.microsoft.com/office/drawing/2014/main" id="{E02D6835-02F5-43F5-93DE-47548D0F74D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15" name="AutoShape 292" descr="mail?cmd=cookie">
          <a:extLst>
            <a:ext uri="{FF2B5EF4-FFF2-40B4-BE49-F238E27FC236}">
              <a16:creationId xmlns:a16="http://schemas.microsoft.com/office/drawing/2014/main" id="{ECE6E5B3-FE6C-4ABE-B9AD-9C2B4997797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16" name="AutoShape 292" descr="mail?cmd=cookie">
          <a:extLst>
            <a:ext uri="{FF2B5EF4-FFF2-40B4-BE49-F238E27FC236}">
              <a16:creationId xmlns:a16="http://schemas.microsoft.com/office/drawing/2014/main" id="{04ECD9F8-E8FE-4F23-95F1-FDBD698DC7C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17" name="AutoShape 292" descr="mail?cmd=cookie">
          <a:extLst>
            <a:ext uri="{FF2B5EF4-FFF2-40B4-BE49-F238E27FC236}">
              <a16:creationId xmlns:a16="http://schemas.microsoft.com/office/drawing/2014/main" id="{342EAAAD-ADFA-4292-988E-EAA0452ED4B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18" name="AutoShape 292" descr="mail?cmd=cookie">
          <a:extLst>
            <a:ext uri="{FF2B5EF4-FFF2-40B4-BE49-F238E27FC236}">
              <a16:creationId xmlns:a16="http://schemas.microsoft.com/office/drawing/2014/main" id="{D462224B-4736-4ACE-B314-58C8EC39928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19" name="AutoShape 292" descr="mail?cmd=cookie">
          <a:extLst>
            <a:ext uri="{FF2B5EF4-FFF2-40B4-BE49-F238E27FC236}">
              <a16:creationId xmlns:a16="http://schemas.microsoft.com/office/drawing/2014/main" id="{C311070E-BB97-4C0C-BAA8-B3F70A5F1B2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20" name="AutoShape 292" descr="mail?cmd=cookie">
          <a:extLst>
            <a:ext uri="{FF2B5EF4-FFF2-40B4-BE49-F238E27FC236}">
              <a16:creationId xmlns:a16="http://schemas.microsoft.com/office/drawing/2014/main" id="{BC2B4B40-2031-48CA-AAF8-8999B48627C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21" name="AutoShape 292" descr="mail?cmd=cookie">
          <a:extLst>
            <a:ext uri="{FF2B5EF4-FFF2-40B4-BE49-F238E27FC236}">
              <a16:creationId xmlns:a16="http://schemas.microsoft.com/office/drawing/2014/main" id="{17D29B06-FA85-436C-B77B-16367DA709C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22" name="AutoShape 292" descr="mail?cmd=cookie">
          <a:extLst>
            <a:ext uri="{FF2B5EF4-FFF2-40B4-BE49-F238E27FC236}">
              <a16:creationId xmlns:a16="http://schemas.microsoft.com/office/drawing/2014/main" id="{29883D98-DF3B-4CB0-93A6-1848B6B2F82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23" name="AutoShape 292" descr="mail?cmd=cookie">
          <a:extLst>
            <a:ext uri="{FF2B5EF4-FFF2-40B4-BE49-F238E27FC236}">
              <a16:creationId xmlns:a16="http://schemas.microsoft.com/office/drawing/2014/main" id="{9F643D27-29E6-499A-9FDF-E9DE27C2884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24" name="AutoShape 292" descr="mail?cmd=cookie">
          <a:extLst>
            <a:ext uri="{FF2B5EF4-FFF2-40B4-BE49-F238E27FC236}">
              <a16:creationId xmlns:a16="http://schemas.microsoft.com/office/drawing/2014/main" id="{61EA1B06-56A7-495C-8FA6-91DB461E7DC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25" name="AutoShape 292" descr="mail?cmd=cookie">
          <a:extLst>
            <a:ext uri="{FF2B5EF4-FFF2-40B4-BE49-F238E27FC236}">
              <a16:creationId xmlns:a16="http://schemas.microsoft.com/office/drawing/2014/main" id="{48F0601A-0605-43A7-AEA5-4709AF1F6D4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26" name="AutoShape 292" descr="mail?cmd=cookie">
          <a:extLst>
            <a:ext uri="{FF2B5EF4-FFF2-40B4-BE49-F238E27FC236}">
              <a16:creationId xmlns:a16="http://schemas.microsoft.com/office/drawing/2014/main" id="{7B51F073-1E6C-40A7-8616-85CD2D880BC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27" name="AutoShape 292" descr="mail?cmd=cookie">
          <a:extLst>
            <a:ext uri="{FF2B5EF4-FFF2-40B4-BE49-F238E27FC236}">
              <a16:creationId xmlns:a16="http://schemas.microsoft.com/office/drawing/2014/main" id="{9545B57D-014D-48ED-AC2B-8ABC85B17B1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28" name="AutoShape 292" descr="mail?cmd=cookie">
          <a:extLst>
            <a:ext uri="{FF2B5EF4-FFF2-40B4-BE49-F238E27FC236}">
              <a16:creationId xmlns:a16="http://schemas.microsoft.com/office/drawing/2014/main" id="{5E1B6255-1829-4A4A-85DD-B1BE936968A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29" name="AutoShape 292" descr="mail?cmd=cookie">
          <a:extLst>
            <a:ext uri="{FF2B5EF4-FFF2-40B4-BE49-F238E27FC236}">
              <a16:creationId xmlns:a16="http://schemas.microsoft.com/office/drawing/2014/main" id="{AEB7B0A3-71E3-4E65-B48F-2FC0173DD17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30" name="AutoShape 292" descr="mail?cmd=cookie">
          <a:extLst>
            <a:ext uri="{FF2B5EF4-FFF2-40B4-BE49-F238E27FC236}">
              <a16:creationId xmlns:a16="http://schemas.microsoft.com/office/drawing/2014/main" id="{6D0185E1-7AA6-41EA-989D-0A7D4945E88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31" name="AutoShape 292" descr="mail?cmd=cookie">
          <a:extLst>
            <a:ext uri="{FF2B5EF4-FFF2-40B4-BE49-F238E27FC236}">
              <a16:creationId xmlns:a16="http://schemas.microsoft.com/office/drawing/2014/main" id="{8E23AAAF-C505-4168-A0AE-ACCEF55821A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32" name="AutoShape 292" descr="mail?cmd=cookie">
          <a:extLst>
            <a:ext uri="{FF2B5EF4-FFF2-40B4-BE49-F238E27FC236}">
              <a16:creationId xmlns:a16="http://schemas.microsoft.com/office/drawing/2014/main" id="{99CB14AC-FA64-4D67-BCC0-70CFA37FC5D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33" name="AutoShape 292" descr="mail?cmd=cookie">
          <a:extLst>
            <a:ext uri="{FF2B5EF4-FFF2-40B4-BE49-F238E27FC236}">
              <a16:creationId xmlns:a16="http://schemas.microsoft.com/office/drawing/2014/main" id="{7E597236-906D-4EA9-BFC4-90A349C1D5F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34" name="AutoShape 292" descr="mail?cmd=cookie">
          <a:extLst>
            <a:ext uri="{FF2B5EF4-FFF2-40B4-BE49-F238E27FC236}">
              <a16:creationId xmlns:a16="http://schemas.microsoft.com/office/drawing/2014/main" id="{48FB2A6C-4755-472D-9B0E-91832D07E61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35" name="AutoShape 292" descr="mail?cmd=cookie">
          <a:extLst>
            <a:ext uri="{FF2B5EF4-FFF2-40B4-BE49-F238E27FC236}">
              <a16:creationId xmlns:a16="http://schemas.microsoft.com/office/drawing/2014/main" id="{A26FAEA0-85E9-4F88-BAD3-30FF46EB887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36" name="AutoShape 292" descr="mail?cmd=cookie">
          <a:extLst>
            <a:ext uri="{FF2B5EF4-FFF2-40B4-BE49-F238E27FC236}">
              <a16:creationId xmlns:a16="http://schemas.microsoft.com/office/drawing/2014/main" id="{37EACE29-AA6C-448B-96B7-96B8A1FDC40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37" name="AutoShape 292" descr="mail?cmd=cookie">
          <a:extLst>
            <a:ext uri="{FF2B5EF4-FFF2-40B4-BE49-F238E27FC236}">
              <a16:creationId xmlns:a16="http://schemas.microsoft.com/office/drawing/2014/main" id="{68AD56AD-FE7B-4F6A-95A6-2D71CB4F84E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38" name="AutoShape 292" descr="mail?cmd=cookie">
          <a:extLst>
            <a:ext uri="{FF2B5EF4-FFF2-40B4-BE49-F238E27FC236}">
              <a16:creationId xmlns:a16="http://schemas.microsoft.com/office/drawing/2014/main" id="{79CB64AE-D80E-42A3-A629-FA8EE73F5F7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39" name="AutoShape 292" descr="mail?cmd=cookie">
          <a:extLst>
            <a:ext uri="{FF2B5EF4-FFF2-40B4-BE49-F238E27FC236}">
              <a16:creationId xmlns:a16="http://schemas.microsoft.com/office/drawing/2014/main" id="{83FEAAE3-EFB4-41B7-9954-5C7BDDABC36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40" name="AutoShape 292" descr="mail?cmd=cookie">
          <a:extLst>
            <a:ext uri="{FF2B5EF4-FFF2-40B4-BE49-F238E27FC236}">
              <a16:creationId xmlns:a16="http://schemas.microsoft.com/office/drawing/2014/main" id="{79E0FE62-8646-4209-B0E7-F2555BADCCF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41" name="AutoShape 292" descr="mail?cmd=cookie">
          <a:extLst>
            <a:ext uri="{FF2B5EF4-FFF2-40B4-BE49-F238E27FC236}">
              <a16:creationId xmlns:a16="http://schemas.microsoft.com/office/drawing/2014/main" id="{1679B48F-C122-45EB-9A8D-136C812C2D3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42" name="AutoShape 292" descr="mail?cmd=cookie">
          <a:extLst>
            <a:ext uri="{FF2B5EF4-FFF2-40B4-BE49-F238E27FC236}">
              <a16:creationId xmlns:a16="http://schemas.microsoft.com/office/drawing/2014/main" id="{23F746A7-7B1A-41B6-978B-1E7B64D4E27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43" name="AutoShape 292" descr="mail?cmd=cookie">
          <a:extLst>
            <a:ext uri="{FF2B5EF4-FFF2-40B4-BE49-F238E27FC236}">
              <a16:creationId xmlns:a16="http://schemas.microsoft.com/office/drawing/2014/main" id="{1180BF44-626C-4CF9-9619-50C2A948B13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44" name="AutoShape 292" descr="mail?cmd=cookie">
          <a:extLst>
            <a:ext uri="{FF2B5EF4-FFF2-40B4-BE49-F238E27FC236}">
              <a16:creationId xmlns:a16="http://schemas.microsoft.com/office/drawing/2014/main" id="{858A33F5-4336-42C3-AB39-6A461A7E8FD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45" name="AutoShape 292" descr="mail?cmd=cookie">
          <a:extLst>
            <a:ext uri="{FF2B5EF4-FFF2-40B4-BE49-F238E27FC236}">
              <a16:creationId xmlns:a16="http://schemas.microsoft.com/office/drawing/2014/main" id="{17419708-F8FF-4CCD-955F-D972A503C73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46" name="AutoShape 292" descr="mail?cmd=cookie">
          <a:extLst>
            <a:ext uri="{FF2B5EF4-FFF2-40B4-BE49-F238E27FC236}">
              <a16:creationId xmlns:a16="http://schemas.microsoft.com/office/drawing/2014/main" id="{2B445686-2102-42EF-A544-4BDD1997261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47" name="AutoShape 292" descr="mail?cmd=cookie">
          <a:extLst>
            <a:ext uri="{FF2B5EF4-FFF2-40B4-BE49-F238E27FC236}">
              <a16:creationId xmlns:a16="http://schemas.microsoft.com/office/drawing/2014/main" id="{20A57CFF-FBB9-4FA2-82F4-773C077DC48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48" name="AutoShape 292" descr="mail?cmd=cookie">
          <a:extLst>
            <a:ext uri="{FF2B5EF4-FFF2-40B4-BE49-F238E27FC236}">
              <a16:creationId xmlns:a16="http://schemas.microsoft.com/office/drawing/2014/main" id="{0783C898-B1BB-46CC-8D3B-80289E87559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49" name="AutoShape 292" descr="mail?cmd=cookie">
          <a:extLst>
            <a:ext uri="{FF2B5EF4-FFF2-40B4-BE49-F238E27FC236}">
              <a16:creationId xmlns:a16="http://schemas.microsoft.com/office/drawing/2014/main" id="{3C547C41-D899-4E85-942E-76B22AED2FA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50" name="AutoShape 292" descr="mail?cmd=cookie">
          <a:extLst>
            <a:ext uri="{FF2B5EF4-FFF2-40B4-BE49-F238E27FC236}">
              <a16:creationId xmlns:a16="http://schemas.microsoft.com/office/drawing/2014/main" id="{4A805391-73A8-44BB-851B-3305ECA27D2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51" name="AutoShape 292" descr="mail?cmd=cookie">
          <a:extLst>
            <a:ext uri="{FF2B5EF4-FFF2-40B4-BE49-F238E27FC236}">
              <a16:creationId xmlns:a16="http://schemas.microsoft.com/office/drawing/2014/main" id="{5F374C72-4557-4763-B628-5E9BB3942FD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52" name="AutoShape 292" descr="mail?cmd=cookie">
          <a:extLst>
            <a:ext uri="{FF2B5EF4-FFF2-40B4-BE49-F238E27FC236}">
              <a16:creationId xmlns:a16="http://schemas.microsoft.com/office/drawing/2014/main" id="{918B3679-FB9E-4AAE-9DA5-178B780FE4E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53" name="AutoShape 292" descr="mail?cmd=cookie">
          <a:extLst>
            <a:ext uri="{FF2B5EF4-FFF2-40B4-BE49-F238E27FC236}">
              <a16:creationId xmlns:a16="http://schemas.microsoft.com/office/drawing/2014/main" id="{8A513021-DCE9-4575-B23F-C8B10DEEEA4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54" name="AutoShape 292" descr="mail?cmd=cookie">
          <a:extLst>
            <a:ext uri="{FF2B5EF4-FFF2-40B4-BE49-F238E27FC236}">
              <a16:creationId xmlns:a16="http://schemas.microsoft.com/office/drawing/2014/main" id="{0CC58658-F57A-4168-B7CC-86E671FDA43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55" name="AutoShape 292" descr="mail?cmd=cookie">
          <a:extLst>
            <a:ext uri="{FF2B5EF4-FFF2-40B4-BE49-F238E27FC236}">
              <a16:creationId xmlns:a16="http://schemas.microsoft.com/office/drawing/2014/main" id="{B6F0AED5-E5D3-4DCC-8BB3-C7D33277AD5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56" name="AutoShape 292" descr="mail?cmd=cookie">
          <a:extLst>
            <a:ext uri="{FF2B5EF4-FFF2-40B4-BE49-F238E27FC236}">
              <a16:creationId xmlns:a16="http://schemas.microsoft.com/office/drawing/2014/main" id="{DCE159DC-42C8-48FF-B8DE-57F79D8F65A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57" name="AutoShape 292" descr="mail?cmd=cookie">
          <a:extLst>
            <a:ext uri="{FF2B5EF4-FFF2-40B4-BE49-F238E27FC236}">
              <a16:creationId xmlns:a16="http://schemas.microsoft.com/office/drawing/2014/main" id="{54F90575-D714-4C7D-AA3E-7AE482D4F3B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58" name="AutoShape 292" descr="mail?cmd=cookie">
          <a:extLst>
            <a:ext uri="{FF2B5EF4-FFF2-40B4-BE49-F238E27FC236}">
              <a16:creationId xmlns:a16="http://schemas.microsoft.com/office/drawing/2014/main" id="{7AD8F084-0B32-4530-8BC9-7AD7DE59FED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59" name="AutoShape 292" descr="mail?cmd=cookie">
          <a:extLst>
            <a:ext uri="{FF2B5EF4-FFF2-40B4-BE49-F238E27FC236}">
              <a16:creationId xmlns:a16="http://schemas.microsoft.com/office/drawing/2014/main" id="{9714CBA4-8E46-4802-8191-03A30784419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60" name="AutoShape 292" descr="mail?cmd=cookie">
          <a:extLst>
            <a:ext uri="{FF2B5EF4-FFF2-40B4-BE49-F238E27FC236}">
              <a16:creationId xmlns:a16="http://schemas.microsoft.com/office/drawing/2014/main" id="{8DE0F44F-D3D2-4043-A5BA-598FCBDE80E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61" name="AutoShape 292" descr="mail?cmd=cookie">
          <a:extLst>
            <a:ext uri="{FF2B5EF4-FFF2-40B4-BE49-F238E27FC236}">
              <a16:creationId xmlns:a16="http://schemas.microsoft.com/office/drawing/2014/main" id="{819DF32C-5941-4202-AA80-F2EDDCE686C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62" name="AutoShape 292" descr="mail?cmd=cookie">
          <a:extLst>
            <a:ext uri="{FF2B5EF4-FFF2-40B4-BE49-F238E27FC236}">
              <a16:creationId xmlns:a16="http://schemas.microsoft.com/office/drawing/2014/main" id="{649561FA-0EE8-4E26-B648-1B833AA8413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63" name="AutoShape 292" descr="mail?cmd=cookie">
          <a:extLst>
            <a:ext uri="{FF2B5EF4-FFF2-40B4-BE49-F238E27FC236}">
              <a16:creationId xmlns:a16="http://schemas.microsoft.com/office/drawing/2014/main" id="{720A3966-2AF1-494B-99D8-550D40BE494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64" name="AutoShape 292" descr="mail?cmd=cookie">
          <a:extLst>
            <a:ext uri="{FF2B5EF4-FFF2-40B4-BE49-F238E27FC236}">
              <a16:creationId xmlns:a16="http://schemas.microsoft.com/office/drawing/2014/main" id="{6BA8530C-63E4-4DAC-9189-E66AC5720B6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65" name="AutoShape 292" descr="mail?cmd=cookie">
          <a:extLst>
            <a:ext uri="{FF2B5EF4-FFF2-40B4-BE49-F238E27FC236}">
              <a16:creationId xmlns:a16="http://schemas.microsoft.com/office/drawing/2014/main" id="{21C90474-142F-41E5-8504-4ADD3D08D8F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66" name="AutoShape 292" descr="mail?cmd=cookie">
          <a:extLst>
            <a:ext uri="{FF2B5EF4-FFF2-40B4-BE49-F238E27FC236}">
              <a16:creationId xmlns:a16="http://schemas.microsoft.com/office/drawing/2014/main" id="{C28F2CA2-14F3-4BF8-BE89-CD8D35F75D9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67" name="AutoShape 292" descr="mail?cmd=cookie">
          <a:extLst>
            <a:ext uri="{FF2B5EF4-FFF2-40B4-BE49-F238E27FC236}">
              <a16:creationId xmlns:a16="http://schemas.microsoft.com/office/drawing/2014/main" id="{A547B12A-49C4-4A0F-9908-32F06E6BC0D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68" name="AutoShape 292" descr="mail?cmd=cookie">
          <a:extLst>
            <a:ext uri="{FF2B5EF4-FFF2-40B4-BE49-F238E27FC236}">
              <a16:creationId xmlns:a16="http://schemas.microsoft.com/office/drawing/2014/main" id="{7C9D93F6-CCFF-4C97-ADE5-46FDF625D4C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69" name="AutoShape 292" descr="mail?cmd=cookie">
          <a:extLst>
            <a:ext uri="{FF2B5EF4-FFF2-40B4-BE49-F238E27FC236}">
              <a16:creationId xmlns:a16="http://schemas.microsoft.com/office/drawing/2014/main" id="{4A214206-659E-4F0F-86DE-D7BA50F1AAD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70" name="AutoShape 292" descr="mail?cmd=cookie">
          <a:extLst>
            <a:ext uri="{FF2B5EF4-FFF2-40B4-BE49-F238E27FC236}">
              <a16:creationId xmlns:a16="http://schemas.microsoft.com/office/drawing/2014/main" id="{A686C9FE-000D-477A-8E3C-891BCC2DFC0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71" name="AutoShape 292" descr="mail?cmd=cookie">
          <a:extLst>
            <a:ext uri="{FF2B5EF4-FFF2-40B4-BE49-F238E27FC236}">
              <a16:creationId xmlns:a16="http://schemas.microsoft.com/office/drawing/2014/main" id="{503BA3E8-1903-454C-B9BD-ACF93E1EA72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72" name="AutoShape 292" descr="mail?cmd=cookie">
          <a:extLst>
            <a:ext uri="{FF2B5EF4-FFF2-40B4-BE49-F238E27FC236}">
              <a16:creationId xmlns:a16="http://schemas.microsoft.com/office/drawing/2014/main" id="{E40E6CCF-3B78-417B-812A-CE3E1F982A7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73" name="AutoShape 292" descr="mail?cmd=cookie">
          <a:extLst>
            <a:ext uri="{FF2B5EF4-FFF2-40B4-BE49-F238E27FC236}">
              <a16:creationId xmlns:a16="http://schemas.microsoft.com/office/drawing/2014/main" id="{0672517A-DEE2-4C34-9C1F-1B86DB2B881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474" name="AutoShape 292" descr="mail?cmd=cookie">
          <a:extLst>
            <a:ext uri="{FF2B5EF4-FFF2-40B4-BE49-F238E27FC236}">
              <a16:creationId xmlns:a16="http://schemas.microsoft.com/office/drawing/2014/main" id="{A6859581-388F-4B86-9CB5-BEFA71516DF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475" name="AutoShape 292" descr="mail?cmd=cookie">
          <a:extLst>
            <a:ext uri="{FF2B5EF4-FFF2-40B4-BE49-F238E27FC236}">
              <a16:creationId xmlns:a16="http://schemas.microsoft.com/office/drawing/2014/main" id="{AA16DE03-8FE9-48A5-98D7-C38692B9A06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476" name="AutoShape 292" descr="mail?cmd=cookie">
          <a:extLst>
            <a:ext uri="{FF2B5EF4-FFF2-40B4-BE49-F238E27FC236}">
              <a16:creationId xmlns:a16="http://schemas.microsoft.com/office/drawing/2014/main" id="{F6CBE1F6-1A7F-46DE-AE7A-00B65427DE9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477" name="AutoShape 292" descr="mail?cmd=cookie">
          <a:extLst>
            <a:ext uri="{FF2B5EF4-FFF2-40B4-BE49-F238E27FC236}">
              <a16:creationId xmlns:a16="http://schemas.microsoft.com/office/drawing/2014/main" id="{A51B2F46-F9DA-4BA4-8589-6BCCA4CD188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478" name="AutoShape 292" descr="mail?cmd=cookie">
          <a:extLst>
            <a:ext uri="{FF2B5EF4-FFF2-40B4-BE49-F238E27FC236}">
              <a16:creationId xmlns:a16="http://schemas.microsoft.com/office/drawing/2014/main" id="{62830C51-24A4-47EF-AC70-C1C6B7EE57F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479" name="AutoShape 292" descr="mail?cmd=cookie">
          <a:extLst>
            <a:ext uri="{FF2B5EF4-FFF2-40B4-BE49-F238E27FC236}">
              <a16:creationId xmlns:a16="http://schemas.microsoft.com/office/drawing/2014/main" id="{D51442AF-4104-4103-85DC-93C4A868BBE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480" name="AutoShape 292" descr="mail?cmd=cookie">
          <a:extLst>
            <a:ext uri="{FF2B5EF4-FFF2-40B4-BE49-F238E27FC236}">
              <a16:creationId xmlns:a16="http://schemas.microsoft.com/office/drawing/2014/main" id="{6ACEFC28-DECA-441A-86A8-6C837EF324B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481" name="AutoShape 292" descr="mail?cmd=cookie">
          <a:extLst>
            <a:ext uri="{FF2B5EF4-FFF2-40B4-BE49-F238E27FC236}">
              <a16:creationId xmlns:a16="http://schemas.microsoft.com/office/drawing/2014/main" id="{BD956780-BC52-4B70-B23A-90A3505EF40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82" name="AutoShape 292" descr="mail?cmd=cookie">
          <a:extLst>
            <a:ext uri="{FF2B5EF4-FFF2-40B4-BE49-F238E27FC236}">
              <a16:creationId xmlns:a16="http://schemas.microsoft.com/office/drawing/2014/main" id="{9E1A3783-52CF-48F3-A51F-81362E358D3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83" name="AutoShape 292" descr="mail?cmd=cookie">
          <a:extLst>
            <a:ext uri="{FF2B5EF4-FFF2-40B4-BE49-F238E27FC236}">
              <a16:creationId xmlns:a16="http://schemas.microsoft.com/office/drawing/2014/main" id="{006CAFFA-094A-4B79-B074-BEDE1B2352C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84" name="AutoShape 292" descr="mail?cmd=cookie">
          <a:extLst>
            <a:ext uri="{FF2B5EF4-FFF2-40B4-BE49-F238E27FC236}">
              <a16:creationId xmlns:a16="http://schemas.microsoft.com/office/drawing/2014/main" id="{F8A1F3F5-F607-440B-890C-00A9566CB28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85" name="AutoShape 292" descr="mail?cmd=cookie">
          <a:extLst>
            <a:ext uri="{FF2B5EF4-FFF2-40B4-BE49-F238E27FC236}">
              <a16:creationId xmlns:a16="http://schemas.microsoft.com/office/drawing/2014/main" id="{70CB20F6-BBC8-496A-BB36-2877162FB83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86" name="AutoShape 292" descr="mail?cmd=cookie">
          <a:extLst>
            <a:ext uri="{FF2B5EF4-FFF2-40B4-BE49-F238E27FC236}">
              <a16:creationId xmlns:a16="http://schemas.microsoft.com/office/drawing/2014/main" id="{4ACE9DEB-7CF6-48AD-A79B-B065637A3D9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87" name="AutoShape 292" descr="mail?cmd=cookie">
          <a:extLst>
            <a:ext uri="{FF2B5EF4-FFF2-40B4-BE49-F238E27FC236}">
              <a16:creationId xmlns:a16="http://schemas.microsoft.com/office/drawing/2014/main" id="{7E17BF02-DC25-463E-B132-FA7EBEF5F76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88" name="AutoShape 292" descr="mail?cmd=cookie">
          <a:extLst>
            <a:ext uri="{FF2B5EF4-FFF2-40B4-BE49-F238E27FC236}">
              <a16:creationId xmlns:a16="http://schemas.microsoft.com/office/drawing/2014/main" id="{7350BB29-B868-41FE-91E5-9C3BC36516E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89" name="AutoShape 292" descr="mail?cmd=cookie">
          <a:extLst>
            <a:ext uri="{FF2B5EF4-FFF2-40B4-BE49-F238E27FC236}">
              <a16:creationId xmlns:a16="http://schemas.microsoft.com/office/drawing/2014/main" id="{5A432BAE-6FCF-4DB5-B7F2-37EE975BBEC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90" name="AutoShape 292" descr="mail?cmd=cookie">
          <a:extLst>
            <a:ext uri="{FF2B5EF4-FFF2-40B4-BE49-F238E27FC236}">
              <a16:creationId xmlns:a16="http://schemas.microsoft.com/office/drawing/2014/main" id="{8B284E9B-F5BB-4A93-8241-A0A2B595EDC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91" name="AutoShape 292" descr="mail?cmd=cookie">
          <a:extLst>
            <a:ext uri="{FF2B5EF4-FFF2-40B4-BE49-F238E27FC236}">
              <a16:creationId xmlns:a16="http://schemas.microsoft.com/office/drawing/2014/main" id="{C4467AC1-89C8-4450-B80A-B49B07F7ED3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92" name="AutoShape 292" descr="mail?cmd=cookie">
          <a:extLst>
            <a:ext uri="{FF2B5EF4-FFF2-40B4-BE49-F238E27FC236}">
              <a16:creationId xmlns:a16="http://schemas.microsoft.com/office/drawing/2014/main" id="{88C326DC-1951-4F47-9039-708DED7822B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93" name="AutoShape 292" descr="mail?cmd=cookie">
          <a:extLst>
            <a:ext uri="{FF2B5EF4-FFF2-40B4-BE49-F238E27FC236}">
              <a16:creationId xmlns:a16="http://schemas.microsoft.com/office/drawing/2014/main" id="{04EF1DB6-6517-480F-8E02-7DAE3742084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94" name="AutoShape 292" descr="mail?cmd=cookie">
          <a:extLst>
            <a:ext uri="{FF2B5EF4-FFF2-40B4-BE49-F238E27FC236}">
              <a16:creationId xmlns:a16="http://schemas.microsoft.com/office/drawing/2014/main" id="{4CBC01B0-8635-4B74-B520-9260D51D15B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95" name="AutoShape 292" descr="mail?cmd=cookie">
          <a:extLst>
            <a:ext uri="{FF2B5EF4-FFF2-40B4-BE49-F238E27FC236}">
              <a16:creationId xmlns:a16="http://schemas.microsoft.com/office/drawing/2014/main" id="{306A2F48-0876-47DB-8366-8E8F95E4A6F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96" name="AutoShape 292" descr="mail?cmd=cookie">
          <a:extLst>
            <a:ext uri="{FF2B5EF4-FFF2-40B4-BE49-F238E27FC236}">
              <a16:creationId xmlns:a16="http://schemas.microsoft.com/office/drawing/2014/main" id="{5283B709-6ECD-4805-8AF7-F8C48E6D71D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497" name="AutoShape 292" descr="mail?cmd=cookie">
          <a:extLst>
            <a:ext uri="{FF2B5EF4-FFF2-40B4-BE49-F238E27FC236}">
              <a16:creationId xmlns:a16="http://schemas.microsoft.com/office/drawing/2014/main" id="{99AA3936-5229-42AE-9919-2199B929756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98" name="AutoShape 292" descr="mail?cmd=cookie">
          <a:extLst>
            <a:ext uri="{FF2B5EF4-FFF2-40B4-BE49-F238E27FC236}">
              <a16:creationId xmlns:a16="http://schemas.microsoft.com/office/drawing/2014/main" id="{0FA95F66-3B31-44D3-A9B0-8FC5A26510A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499" name="AutoShape 292" descr="mail?cmd=cookie">
          <a:extLst>
            <a:ext uri="{FF2B5EF4-FFF2-40B4-BE49-F238E27FC236}">
              <a16:creationId xmlns:a16="http://schemas.microsoft.com/office/drawing/2014/main" id="{B7C941CB-8AF1-4552-B6EB-81024CE20EA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500" name="AutoShape 292" descr="mail?cmd=cookie">
          <a:extLst>
            <a:ext uri="{FF2B5EF4-FFF2-40B4-BE49-F238E27FC236}">
              <a16:creationId xmlns:a16="http://schemas.microsoft.com/office/drawing/2014/main" id="{5E128EF8-28E8-4D11-9D1A-76EA3EB3ECF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501" name="AutoShape 292" descr="mail?cmd=cookie">
          <a:extLst>
            <a:ext uri="{FF2B5EF4-FFF2-40B4-BE49-F238E27FC236}">
              <a16:creationId xmlns:a16="http://schemas.microsoft.com/office/drawing/2014/main" id="{238315ED-0CD7-4D37-B0CF-776E4218E25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502" name="AutoShape 292" descr="mail?cmd=cookie">
          <a:extLst>
            <a:ext uri="{FF2B5EF4-FFF2-40B4-BE49-F238E27FC236}">
              <a16:creationId xmlns:a16="http://schemas.microsoft.com/office/drawing/2014/main" id="{35E34B99-4E29-4EC8-91BC-B902943476B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503" name="AutoShape 292" descr="mail?cmd=cookie">
          <a:extLst>
            <a:ext uri="{FF2B5EF4-FFF2-40B4-BE49-F238E27FC236}">
              <a16:creationId xmlns:a16="http://schemas.microsoft.com/office/drawing/2014/main" id="{562CE290-E058-4CAC-88D8-87939245C2C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504" name="AutoShape 292" descr="mail?cmd=cookie">
          <a:extLst>
            <a:ext uri="{FF2B5EF4-FFF2-40B4-BE49-F238E27FC236}">
              <a16:creationId xmlns:a16="http://schemas.microsoft.com/office/drawing/2014/main" id="{A9B56986-64FA-416A-B254-1E8A902D0E0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505" name="AutoShape 292" descr="mail?cmd=cookie">
          <a:extLst>
            <a:ext uri="{FF2B5EF4-FFF2-40B4-BE49-F238E27FC236}">
              <a16:creationId xmlns:a16="http://schemas.microsoft.com/office/drawing/2014/main" id="{8938C95F-C303-4F84-891E-A47FE5A16F9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506" name="AutoShape 292" descr="mail?cmd=cookie">
          <a:extLst>
            <a:ext uri="{FF2B5EF4-FFF2-40B4-BE49-F238E27FC236}">
              <a16:creationId xmlns:a16="http://schemas.microsoft.com/office/drawing/2014/main" id="{97CDBB8D-CD08-4A0E-B175-6832D2512B0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507" name="AutoShape 292" descr="mail?cmd=cookie">
          <a:extLst>
            <a:ext uri="{FF2B5EF4-FFF2-40B4-BE49-F238E27FC236}">
              <a16:creationId xmlns:a16="http://schemas.microsoft.com/office/drawing/2014/main" id="{2C22C966-9301-46F7-BB90-6BF79988C6C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508" name="AutoShape 292" descr="mail?cmd=cookie">
          <a:extLst>
            <a:ext uri="{FF2B5EF4-FFF2-40B4-BE49-F238E27FC236}">
              <a16:creationId xmlns:a16="http://schemas.microsoft.com/office/drawing/2014/main" id="{52419AF1-9255-4CB6-8BEF-E9CED340738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509" name="AutoShape 292" descr="mail?cmd=cookie">
          <a:extLst>
            <a:ext uri="{FF2B5EF4-FFF2-40B4-BE49-F238E27FC236}">
              <a16:creationId xmlns:a16="http://schemas.microsoft.com/office/drawing/2014/main" id="{20A6FC91-37CF-44C3-A430-B32C859FDA2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510" name="AutoShape 292" descr="mail?cmd=cookie">
          <a:extLst>
            <a:ext uri="{FF2B5EF4-FFF2-40B4-BE49-F238E27FC236}">
              <a16:creationId xmlns:a16="http://schemas.microsoft.com/office/drawing/2014/main" id="{5E2E1319-92FA-419A-9424-58A6347BBCB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511" name="AutoShape 292" descr="mail?cmd=cookie">
          <a:extLst>
            <a:ext uri="{FF2B5EF4-FFF2-40B4-BE49-F238E27FC236}">
              <a16:creationId xmlns:a16="http://schemas.microsoft.com/office/drawing/2014/main" id="{9023D7F6-C246-4153-AD61-ED2A9117F58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512" name="AutoShape 292" descr="mail?cmd=cookie">
          <a:extLst>
            <a:ext uri="{FF2B5EF4-FFF2-40B4-BE49-F238E27FC236}">
              <a16:creationId xmlns:a16="http://schemas.microsoft.com/office/drawing/2014/main" id="{F1609E43-75FE-45DF-8D8B-920E340E3F3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513" name="AutoShape 292" descr="mail?cmd=cookie">
          <a:extLst>
            <a:ext uri="{FF2B5EF4-FFF2-40B4-BE49-F238E27FC236}">
              <a16:creationId xmlns:a16="http://schemas.microsoft.com/office/drawing/2014/main" id="{12A8AB4D-0638-4F58-90C8-AD851452271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514" name="AutoShape 292" descr="mail?cmd=cookie">
          <a:extLst>
            <a:ext uri="{FF2B5EF4-FFF2-40B4-BE49-F238E27FC236}">
              <a16:creationId xmlns:a16="http://schemas.microsoft.com/office/drawing/2014/main" id="{5056D05B-6286-4A92-A0A7-821E5C81372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515" name="AutoShape 292" descr="mail?cmd=cookie">
          <a:extLst>
            <a:ext uri="{FF2B5EF4-FFF2-40B4-BE49-F238E27FC236}">
              <a16:creationId xmlns:a16="http://schemas.microsoft.com/office/drawing/2014/main" id="{14DE2FD3-CCCB-40DF-B507-EFB0BDFA71B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516" name="AutoShape 292" descr="mail?cmd=cookie">
          <a:extLst>
            <a:ext uri="{FF2B5EF4-FFF2-40B4-BE49-F238E27FC236}">
              <a16:creationId xmlns:a16="http://schemas.microsoft.com/office/drawing/2014/main" id="{B45D583B-8987-4FC8-BEBA-294FFEBB287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517" name="AutoShape 292" descr="mail?cmd=cookie">
          <a:extLst>
            <a:ext uri="{FF2B5EF4-FFF2-40B4-BE49-F238E27FC236}">
              <a16:creationId xmlns:a16="http://schemas.microsoft.com/office/drawing/2014/main" id="{345B14AD-8F0C-4EB0-A6BC-EE39CBB255E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518" name="AutoShape 292" descr="mail?cmd=cookie">
          <a:extLst>
            <a:ext uri="{FF2B5EF4-FFF2-40B4-BE49-F238E27FC236}">
              <a16:creationId xmlns:a16="http://schemas.microsoft.com/office/drawing/2014/main" id="{0CF079C8-59A6-44C2-92A0-193C6ED6410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519" name="AutoShape 292" descr="mail?cmd=cookie">
          <a:extLst>
            <a:ext uri="{FF2B5EF4-FFF2-40B4-BE49-F238E27FC236}">
              <a16:creationId xmlns:a16="http://schemas.microsoft.com/office/drawing/2014/main" id="{D4C4CE8C-E78D-4686-BCE8-72AF94DE4B6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520" name="AutoShape 292" descr="mail?cmd=cookie">
          <a:extLst>
            <a:ext uri="{FF2B5EF4-FFF2-40B4-BE49-F238E27FC236}">
              <a16:creationId xmlns:a16="http://schemas.microsoft.com/office/drawing/2014/main" id="{1130A36F-9A51-4725-A860-16F8A3AA4EA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521" name="AutoShape 292" descr="mail?cmd=cookie">
          <a:extLst>
            <a:ext uri="{FF2B5EF4-FFF2-40B4-BE49-F238E27FC236}">
              <a16:creationId xmlns:a16="http://schemas.microsoft.com/office/drawing/2014/main" id="{DF0FE941-79E2-48F2-AE94-02215D3AFA6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522" name="AutoShape 292" descr="mail?cmd=cookie">
          <a:extLst>
            <a:ext uri="{FF2B5EF4-FFF2-40B4-BE49-F238E27FC236}">
              <a16:creationId xmlns:a16="http://schemas.microsoft.com/office/drawing/2014/main" id="{C2DDCBC1-4EBE-492E-8817-99DD3D33835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523" name="AutoShape 292" descr="mail?cmd=cookie">
          <a:extLst>
            <a:ext uri="{FF2B5EF4-FFF2-40B4-BE49-F238E27FC236}">
              <a16:creationId xmlns:a16="http://schemas.microsoft.com/office/drawing/2014/main" id="{B3784DF6-5458-4550-988D-BCE4050906C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524" name="AutoShape 292" descr="mail?cmd=cookie">
          <a:extLst>
            <a:ext uri="{FF2B5EF4-FFF2-40B4-BE49-F238E27FC236}">
              <a16:creationId xmlns:a16="http://schemas.microsoft.com/office/drawing/2014/main" id="{CCA9C678-BCC9-4EC2-BADF-1D7648637BF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733425"/>
    <xdr:sp macro="" textlink="">
      <xdr:nvSpPr>
        <xdr:cNvPr id="2525" name="AutoShape 292" descr="mail?cmd=cookie">
          <a:extLst>
            <a:ext uri="{FF2B5EF4-FFF2-40B4-BE49-F238E27FC236}">
              <a16:creationId xmlns:a16="http://schemas.microsoft.com/office/drawing/2014/main" id="{D1BD62B3-3892-4D4F-BFB8-7A38FD0A8C5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526" name="AutoShape 292" descr="mail?cmd=cookie">
          <a:extLst>
            <a:ext uri="{FF2B5EF4-FFF2-40B4-BE49-F238E27FC236}">
              <a16:creationId xmlns:a16="http://schemas.microsoft.com/office/drawing/2014/main" id="{FD888FCE-E8F2-46FE-A609-63B905DAE05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527" name="AutoShape 292" descr="mail?cmd=cookie">
          <a:extLst>
            <a:ext uri="{FF2B5EF4-FFF2-40B4-BE49-F238E27FC236}">
              <a16:creationId xmlns:a16="http://schemas.microsoft.com/office/drawing/2014/main" id="{BE87186E-78E9-4493-8C9B-5A8A3683242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528" name="AutoShape 292" descr="mail?cmd=cookie">
          <a:extLst>
            <a:ext uri="{FF2B5EF4-FFF2-40B4-BE49-F238E27FC236}">
              <a16:creationId xmlns:a16="http://schemas.microsoft.com/office/drawing/2014/main" id="{199C44CE-9CE7-4CAE-A5D9-A10C89FA80B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137</xdr:row>
      <xdr:rowOff>0</xdr:rowOff>
    </xdr:from>
    <xdr:ext cx="9525" cy="971550"/>
    <xdr:sp macro="" textlink="">
      <xdr:nvSpPr>
        <xdr:cNvPr id="2529" name="AutoShape 292" descr="mail?cmd=cookie">
          <a:extLst>
            <a:ext uri="{FF2B5EF4-FFF2-40B4-BE49-F238E27FC236}">
              <a16:creationId xmlns:a16="http://schemas.microsoft.com/office/drawing/2014/main" id="{D8F21E8B-814D-4E98-BDFC-1658DFB0B20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3779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30" name="AutoShape 292" descr="mail?cmd=cookie">
          <a:extLst>
            <a:ext uri="{FF2B5EF4-FFF2-40B4-BE49-F238E27FC236}">
              <a16:creationId xmlns:a16="http://schemas.microsoft.com/office/drawing/2014/main" id="{D74CEE27-96F1-455D-998E-4241372C7AA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31" name="AutoShape 292" descr="mail?cmd=cookie">
          <a:extLst>
            <a:ext uri="{FF2B5EF4-FFF2-40B4-BE49-F238E27FC236}">
              <a16:creationId xmlns:a16="http://schemas.microsoft.com/office/drawing/2014/main" id="{EFDAFC5F-8C9C-41F1-92EB-1006B384082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32" name="AutoShape 292" descr="mail?cmd=cookie">
          <a:extLst>
            <a:ext uri="{FF2B5EF4-FFF2-40B4-BE49-F238E27FC236}">
              <a16:creationId xmlns:a16="http://schemas.microsoft.com/office/drawing/2014/main" id="{15409BD8-1A4D-432F-9F7F-078A87660E0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33" name="AutoShape 292" descr="mail?cmd=cookie">
          <a:extLst>
            <a:ext uri="{FF2B5EF4-FFF2-40B4-BE49-F238E27FC236}">
              <a16:creationId xmlns:a16="http://schemas.microsoft.com/office/drawing/2014/main" id="{D4521CC1-D5B1-4287-A1AF-3F6EA4E1A1F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34" name="AutoShape 292" descr="mail?cmd=cookie">
          <a:extLst>
            <a:ext uri="{FF2B5EF4-FFF2-40B4-BE49-F238E27FC236}">
              <a16:creationId xmlns:a16="http://schemas.microsoft.com/office/drawing/2014/main" id="{215F6D1A-34C3-4747-8EC9-40C862EA839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35" name="AutoShape 292" descr="mail?cmd=cookie">
          <a:extLst>
            <a:ext uri="{FF2B5EF4-FFF2-40B4-BE49-F238E27FC236}">
              <a16:creationId xmlns:a16="http://schemas.microsoft.com/office/drawing/2014/main" id="{005F500B-7B0C-44C2-B01E-0C1CDDAE648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36" name="AutoShape 292" descr="mail?cmd=cookie">
          <a:extLst>
            <a:ext uri="{FF2B5EF4-FFF2-40B4-BE49-F238E27FC236}">
              <a16:creationId xmlns:a16="http://schemas.microsoft.com/office/drawing/2014/main" id="{533F138B-E244-4510-89C7-F42D1E6F208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37" name="AutoShape 292" descr="mail?cmd=cookie">
          <a:extLst>
            <a:ext uri="{FF2B5EF4-FFF2-40B4-BE49-F238E27FC236}">
              <a16:creationId xmlns:a16="http://schemas.microsoft.com/office/drawing/2014/main" id="{22F58A9B-DFFF-4CDB-8BEE-B43175FB1CB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38" name="AutoShape 292" descr="mail?cmd=cookie">
          <a:extLst>
            <a:ext uri="{FF2B5EF4-FFF2-40B4-BE49-F238E27FC236}">
              <a16:creationId xmlns:a16="http://schemas.microsoft.com/office/drawing/2014/main" id="{4151776F-6763-4293-B829-6EA278760D9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39" name="AutoShape 292" descr="mail?cmd=cookie">
          <a:extLst>
            <a:ext uri="{FF2B5EF4-FFF2-40B4-BE49-F238E27FC236}">
              <a16:creationId xmlns:a16="http://schemas.microsoft.com/office/drawing/2014/main" id="{E643A607-1641-4D44-B40D-6C6F717D1AF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40" name="AutoShape 292" descr="mail?cmd=cookie">
          <a:extLst>
            <a:ext uri="{FF2B5EF4-FFF2-40B4-BE49-F238E27FC236}">
              <a16:creationId xmlns:a16="http://schemas.microsoft.com/office/drawing/2014/main" id="{35476F61-6654-4FF9-AA21-09862F2BFDF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41" name="AutoShape 292" descr="mail?cmd=cookie">
          <a:extLst>
            <a:ext uri="{FF2B5EF4-FFF2-40B4-BE49-F238E27FC236}">
              <a16:creationId xmlns:a16="http://schemas.microsoft.com/office/drawing/2014/main" id="{EB96B91B-0015-44C8-A826-D06C1D0B9AC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42" name="AutoShape 292" descr="mail?cmd=cookie">
          <a:extLst>
            <a:ext uri="{FF2B5EF4-FFF2-40B4-BE49-F238E27FC236}">
              <a16:creationId xmlns:a16="http://schemas.microsoft.com/office/drawing/2014/main" id="{D773D4E2-5C77-43E7-B0BD-9DDC6B92419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43" name="AutoShape 292" descr="mail?cmd=cookie">
          <a:extLst>
            <a:ext uri="{FF2B5EF4-FFF2-40B4-BE49-F238E27FC236}">
              <a16:creationId xmlns:a16="http://schemas.microsoft.com/office/drawing/2014/main" id="{59C83D75-7DB4-422F-9C6E-858F40493F2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44" name="AutoShape 292" descr="mail?cmd=cookie">
          <a:extLst>
            <a:ext uri="{FF2B5EF4-FFF2-40B4-BE49-F238E27FC236}">
              <a16:creationId xmlns:a16="http://schemas.microsoft.com/office/drawing/2014/main" id="{EE6CFF81-DB3B-4B14-A259-859D9173B38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45" name="AutoShape 292" descr="mail?cmd=cookie">
          <a:extLst>
            <a:ext uri="{FF2B5EF4-FFF2-40B4-BE49-F238E27FC236}">
              <a16:creationId xmlns:a16="http://schemas.microsoft.com/office/drawing/2014/main" id="{E7A50913-D047-427D-A074-A7F06AAFCD9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46" name="AutoShape 292" descr="mail?cmd=cookie">
          <a:extLst>
            <a:ext uri="{FF2B5EF4-FFF2-40B4-BE49-F238E27FC236}">
              <a16:creationId xmlns:a16="http://schemas.microsoft.com/office/drawing/2014/main" id="{1CF6A67E-95B0-4BD3-9472-9B0DA08762E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47" name="AutoShape 292" descr="mail?cmd=cookie">
          <a:extLst>
            <a:ext uri="{FF2B5EF4-FFF2-40B4-BE49-F238E27FC236}">
              <a16:creationId xmlns:a16="http://schemas.microsoft.com/office/drawing/2014/main" id="{20F9B55D-7357-4F79-8412-E5C26AE5D37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48" name="AutoShape 292" descr="mail?cmd=cookie">
          <a:extLst>
            <a:ext uri="{FF2B5EF4-FFF2-40B4-BE49-F238E27FC236}">
              <a16:creationId xmlns:a16="http://schemas.microsoft.com/office/drawing/2014/main" id="{62B0F2DB-ED6B-41FF-B579-D788B433244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49" name="AutoShape 292" descr="mail?cmd=cookie">
          <a:extLst>
            <a:ext uri="{FF2B5EF4-FFF2-40B4-BE49-F238E27FC236}">
              <a16:creationId xmlns:a16="http://schemas.microsoft.com/office/drawing/2014/main" id="{A18431A2-E991-4313-B37F-06B512C1038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50" name="AutoShape 292" descr="mail?cmd=cookie">
          <a:extLst>
            <a:ext uri="{FF2B5EF4-FFF2-40B4-BE49-F238E27FC236}">
              <a16:creationId xmlns:a16="http://schemas.microsoft.com/office/drawing/2014/main" id="{15DE7879-51A3-433F-89A8-2B1C696E275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51" name="AutoShape 292" descr="mail?cmd=cookie">
          <a:extLst>
            <a:ext uri="{FF2B5EF4-FFF2-40B4-BE49-F238E27FC236}">
              <a16:creationId xmlns:a16="http://schemas.microsoft.com/office/drawing/2014/main" id="{5C2B1120-2DEF-422D-8023-B75681EC030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52" name="AutoShape 292" descr="mail?cmd=cookie">
          <a:extLst>
            <a:ext uri="{FF2B5EF4-FFF2-40B4-BE49-F238E27FC236}">
              <a16:creationId xmlns:a16="http://schemas.microsoft.com/office/drawing/2014/main" id="{C35121A7-4016-4BC0-8B8F-B0D3BF54597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53" name="AutoShape 292" descr="mail?cmd=cookie">
          <a:extLst>
            <a:ext uri="{FF2B5EF4-FFF2-40B4-BE49-F238E27FC236}">
              <a16:creationId xmlns:a16="http://schemas.microsoft.com/office/drawing/2014/main" id="{ABD291D2-DD98-47B6-9E5C-900BCEBC072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54" name="AutoShape 292" descr="mail?cmd=cookie">
          <a:extLst>
            <a:ext uri="{FF2B5EF4-FFF2-40B4-BE49-F238E27FC236}">
              <a16:creationId xmlns:a16="http://schemas.microsoft.com/office/drawing/2014/main" id="{9AF8B098-3BBA-4005-8261-A0BD87A385E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55" name="AutoShape 292" descr="mail?cmd=cookie">
          <a:extLst>
            <a:ext uri="{FF2B5EF4-FFF2-40B4-BE49-F238E27FC236}">
              <a16:creationId xmlns:a16="http://schemas.microsoft.com/office/drawing/2014/main" id="{EAC81A79-90F8-4FDD-996A-B5BAC467228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56" name="AutoShape 292" descr="mail?cmd=cookie">
          <a:extLst>
            <a:ext uri="{FF2B5EF4-FFF2-40B4-BE49-F238E27FC236}">
              <a16:creationId xmlns:a16="http://schemas.microsoft.com/office/drawing/2014/main" id="{829238EE-227E-4A49-A497-401CFB200F2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57" name="AutoShape 292" descr="mail?cmd=cookie">
          <a:extLst>
            <a:ext uri="{FF2B5EF4-FFF2-40B4-BE49-F238E27FC236}">
              <a16:creationId xmlns:a16="http://schemas.microsoft.com/office/drawing/2014/main" id="{3FC79C13-7879-432F-ABBF-F48F052381C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58" name="AutoShape 292" descr="mail?cmd=cookie">
          <a:extLst>
            <a:ext uri="{FF2B5EF4-FFF2-40B4-BE49-F238E27FC236}">
              <a16:creationId xmlns:a16="http://schemas.microsoft.com/office/drawing/2014/main" id="{C736CBA8-29F7-4FC2-A3A5-A49248451F2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59" name="AutoShape 292" descr="mail?cmd=cookie">
          <a:extLst>
            <a:ext uri="{FF2B5EF4-FFF2-40B4-BE49-F238E27FC236}">
              <a16:creationId xmlns:a16="http://schemas.microsoft.com/office/drawing/2014/main" id="{E9E7FF68-8733-4EE4-8CE9-26B2422AADB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60" name="AutoShape 292" descr="mail?cmd=cookie">
          <a:extLst>
            <a:ext uri="{FF2B5EF4-FFF2-40B4-BE49-F238E27FC236}">
              <a16:creationId xmlns:a16="http://schemas.microsoft.com/office/drawing/2014/main" id="{A09648C6-ED6D-4DAF-AA3F-3D6811DB3CB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61" name="AutoShape 292" descr="mail?cmd=cookie">
          <a:extLst>
            <a:ext uri="{FF2B5EF4-FFF2-40B4-BE49-F238E27FC236}">
              <a16:creationId xmlns:a16="http://schemas.microsoft.com/office/drawing/2014/main" id="{1E68F9C8-7487-4224-847A-37C9D817FD1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62" name="AutoShape 292" descr="mail?cmd=cookie">
          <a:extLst>
            <a:ext uri="{FF2B5EF4-FFF2-40B4-BE49-F238E27FC236}">
              <a16:creationId xmlns:a16="http://schemas.microsoft.com/office/drawing/2014/main" id="{F14D221D-A9F0-47C1-B14C-02F32CA7832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63" name="AutoShape 292" descr="mail?cmd=cookie">
          <a:extLst>
            <a:ext uri="{FF2B5EF4-FFF2-40B4-BE49-F238E27FC236}">
              <a16:creationId xmlns:a16="http://schemas.microsoft.com/office/drawing/2014/main" id="{3E47D3ED-B3ED-4D18-958A-164EFE9D999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64" name="AutoShape 292" descr="mail?cmd=cookie">
          <a:extLst>
            <a:ext uri="{FF2B5EF4-FFF2-40B4-BE49-F238E27FC236}">
              <a16:creationId xmlns:a16="http://schemas.microsoft.com/office/drawing/2014/main" id="{68521B78-29A6-4F9D-A083-8BEB35F4796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65" name="AutoShape 292" descr="mail?cmd=cookie">
          <a:extLst>
            <a:ext uri="{FF2B5EF4-FFF2-40B4-BE49-F238E27FC236}">
              <a16:creationId xmlns:a16="http://schemas.microsoft.com/office/drawing/2014/main" id="{E63B4D64-D603-4A24-8049-FC7D7EA8D9C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66" name="AutoShape 292" descr="mail?cmd=cookie">
          <a:extLst>
            <a:ext uri="{FF2B5EF4-FFF2-40B4-BE49-F238E27FC236}">
              <a16:creationId xmlns:a16="http://schemas.microsoft.com/office/drawing/2014/main" id="{F8DF8C57-3112-43D5-BC57-61EEA2D72D0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67" name="AutoShape 292" descr="mail?cmd=cookie">
          <a:extLst>
            <a:ext uri="{FF2B5EF4-FFF2-40B4-BE49-F238E27FC236}">
              <a16:creationId xmlns:a16="http://schemas.microsoft.com/office/drawing/2014/main" id="{B02D643D-3B00-4173-A6F7-233202D72AA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68" name="AutoShape 292" descr="mail?cmd=cookie">
          <a:extLst>
            <a:ext uri="{FF2B5EF4-FFF2-40B4-BE49-F238E27FC236}">
              <a16:creationId xmlns:a16="http://schemas.microsoft.com/office/drawing/2014/main" id="{4C981686-6C51-4282-88DC-D734B2D0536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69" name="AutoShape 292" descr="mail?cmd=cookie">
          <a:extLst>
            <a:ext uri="{FF2B5EF4-FFF2-40B4-BE49-F238E27FC236}">
              <a16:creationId xmlns:a16="http://schemas.microsoft.com/office/drawing/2014/main" id="{96981DDD-5A3B-4135-927C-71939B91D45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70" name="AutoShape 292" descr="mail?cmd=cookie">
          <a:extLst>
            <a:ext uri="{FF2B5EF4-FFF2-40B4-BE49-F238E27FC236}">
              <a16:creationId xmlns:a16="http://schemas.microsoft.com/office/drawing/2014/main" id="{13DFABA9-5952-4428-B788-F64FF6614EE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71" name="AutoShape 292" descr="mail?cmd=cookie">
          <a:extLst>
            <a:ext uri="{FF2B5EF4-FFF2-40B4-BE49-F238E27FC236}">
              <a16:creationId xmlns:a16="http://schemas.microsoft.com/office/drawing/2014/main" id="{73812CE5-F580-4DF1-9F01-A1387ADA14F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72" name="AutoShape 292" descr="mail?cmd=cookie">
          <a:extLst>
            <a:ext uri="{FF2B5EF4-FFF2-40B4-BE49-F238E27FC236}">
              <a16:creationId xmlns:a16="http://schemas.microsoft.com/office/drawing/2014/main" id="{D4DC681F-72C1-48A6-8A12-1565BF9CFC4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73" name="AutoShape 292" descr="mail?cmd=cookie">
          <a:extLst>
            <a:ext uri="{FF2B5EF4-FFF2-40B4-BE49-F238E27FC236}">
              <a16:creationId xmlns:a16="http://schemas.microsoft.com/office/drawing/2014/main" id="{F45BA0B4-CE9F-423C-822C-924660618BD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74" name="AutoShape 292" descr="mail?cmd=cookie">
          <a:extLst>
            <a:ext uri="{FF2B5EF4-FFF2-40B4-BE49-F238E27FC236}">
              <a16:creationId xmlns:a16="http://schemas.microsoft.com/office/drawing/2014/main" id="{0DB5AC39-3453-41E0-8358-60EA7DB9495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75" name="AutoShape 292" descr="mail?cmd=cookie">
          <a:extLst>
            <a:ext uri="{FF2B5EF4-FFF2-40B4-BE49-F238E27FC236}">
              <a16:creationId xmlns:a16="http://schemas.microsoft.com/office/drawing/2014/main" id="{0D81F9F0-150C-4FFF-B288-6F7B4CC046C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76" name="AutoShape 292" descr="mail?cmd=cookie">
          <a:extLst>
            <a:ext uri="{FF2B5EF4-FFF2-40B4-BE49-F238E27FC236}">
              <a16:creationId xmlns:a16="http://schemas.microsoft.com/office/drawing/2014/main" id="{FA1AFFCD-1E23-40E0-BE2D-CF2BE6D8018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77" name="AutoShape 292" descr="mail?cmd=cookie">
          <a:extLst>
            <a:ext uri="{FF2B5EF4-FFF2-40B4-BE49-F238E27FC236}">
              <a16:creationId xmlns:a16="http://schemas.microsoft.com/office/drawing/2014/main" id="{ED84CA79-C10B-42AE-ABCF-26F3B3E3289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78" name="AutoShape 292" descr="mail?cmd=cookie">
          <a:extLst>
            <a:ext uri="{FF2B5EF4-FFF2-40B4-BE49-F238E27FC236}">
              <a16:creationId xmlns:a16="http://schemas.microsoft.com/office/drawing/2014/main" id="{45CA6BFE-0438-4E2C-BD02-3129EE2CC86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79" name="AutoShape 292" descr="mail?cmd=cookie">
          <a:extLst>
            <a:ext uri="{FF2B5EF4-FFF2-40B4-BE49-F238E27FC236}">
              <a16:creationId xmlns:a16="http://schemas.microsoft.com/office/drawing/2014/main" id="{C2643086-5DA9-477E-B8E7-A6706A2FB61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80" name="AutoShape 292" descr="mail?cmd=cookie">
          <a:extLst>
            <a:ext uri="{FF2B5EF4-FFF2-40B4-BE49-F238E27FC236}">
              <a16:creationId xmlns:a16="http://schemas.microsoft.com/office/drawing/2014/main" id="{EDE76C05-F3EF-4FCC-92AB-B3415B4FB5C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81" name="AutoShape 292" descr="mail?cmd=cookie">
          <a:extLst>
            <a:ext uri="{FF2B5EF4-FFF2-40B4-BE49-F238E27FC236}">
              <a16:creationId xmlns:a16="http://schemas.microsoft.com/office/drawing/2014/main" id="{681F521E-97BE-475F-AAC1-CB9DD472052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82" name="AutoShape 292" descr="mail?cmd=cookie">
          <a:extLst>
            <a:ext uri="{FF2B5EF4-FFF2-40B4-BE49-F238E27FC236}">
              <a16:creationId xmlns:a16="http://schemas.microsoft.com/office/drawing/2014/main" id="{3C9CA467-E9F7-43CC-9549-1015CA2ED60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83" name="AutoShape 292" descr="mail?cmd=cookie">
          <a:extLst>
            <a:ext uri="{FF2B5EF4-FFF2-40B4-BE49-F238E27FC236}">
              <a16:creationId xmlns:a16="http://schemas.microsoft.com/office/drawing/2014/main" id="{4A12078A-7CAA-4EA7-8B0B-410AA242A15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84" name="AutoShape 292" descr="mail?cmd=cookie">
          <a:extLst>
            <a:ext uri="{FF2B5EF4-FFF2-40B4-BE49-F238E27FC236}">
              <a16:creationId xmlns:a16="http://schemas.microsoft.com/office/drawing/2014/main" id="{95C9589F-C898-4D4F-BEA3-CD7335AA275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85" name="AutoShape 292" descr="mail?cmd=cookie">
          <a:extLst>
            <a:ext uri="{FF2B5EF4-FFF2-40B4-BE49-F238E27FC236}">
              <a16:creationId xmlns:a16="http://schemas.microsoft.com/office/drawing/2014/main" id="{E5FD2F6A-1731-4E63-BE27-DD7F9A07A38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86" name="AutoShape 292" descr="mail?cmd=cookie">
          <a:extLst>
            <a:ext uri="{FF2B5EF4-FFF2-40B4-BE49-F238E27FC236}">
              <a16:creationId xmlns:a16="http://schemas.microsoft.com/office/drawing/2014/main" id="{F08145CF-2D5E-4834-86A2-ED527BDBEAC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87" name="AutoShape 292" descr="mail?cmd=cookie">
          <a:extLst>
            <a:ext uri="{FF2B5EF4-FFF2-40B4-BE49-F238E27FC236}">
              <a16:creationId xmlns:a16="http://schemas.microsoft.com/office/drawing/2014/main" id="{4E482797-19B1-44DF-950C-612E58A4BF6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88" name="AutoShape 292" descr="mail?cmd=cookie">
          <a:extLst>
            <a:ext uri="{FF2B5EF4-FFF2-40B4-BE49-F238E27FC236}">
              <a16:creationId xmlns:a16="http://schemas.microsoft.com/office/drawing/2014/main" id="{0D9699FB-20BA-422B-8C26-1222DD9AEC2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89" name="AutoShape 292" descr="mail?cmd=cookie">
          <a:extLst>
            <a:ext uri="{FF2B5EF4-FFF2-40B4-BE49-F238E27FC236}">
              <a16:creationId xmlns:a16="http://schemas.microsoft.com/office/drawing/2014/main" id="{6E4E681E-E2CA-437D-BF32-6676DE0C982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90" name="AutoShape 292" descr="mail?cmd=cookie">
          <a:extLst>
            <a:ext uri="{FF2B5EF4-FFF2-40B4-BE49-F238E27FC236}">
              <a16:creationId xmlns:a16="http://schemas.microsoft.com/office/drawing/2014/main" id="{3B8C47A2-C1DB-4E7D-AE9D-BFAC2076560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91" name="AutoShape 292" descr="mail?cmd=cookie">
          <a:extLst>
            <a:ext uri="{FF2B5EF4-FFF2-40B4-BE49-F238E27FC236}">
              <a16:creationId xmlns:a16="http://schemas.microsoft.com/office/drawing/2014/main" id="{BFC43BA0-812D-4B0E-AF6B-61218CDE06C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92" name="AutoShape 292" descr="mail?cmd=cookie">
          <a:extLst>
            <a:ext uri="{FF2B5EF4-FFF2-40B4-BE49-F238E27FC236}">
              <a16:creationId xmlns:a16="http://schemas.microsoft.com/office/drawing/2014/main" id="{8626485A-A4D1-4191-8EEF-D17C529A8DC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93" name="AutoShape 292" descr="mail?cmd=cookie">
          <a:extLst>
            <a:ext uri="{FF2B5EF4-FFF2-40B4-BE49-F238E27FC236}">
              <a16:creationId xmlns:a16="http://schemas.microsoft.com/office/drawing/2014/main" id="{2BE51253-A397-4E2F-AC84-46B6AFDBE80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94" name="AutoShape 292" descr="mail?cmd=cookie">
          <a:extLst>
            <a:ext uri="{FF2B5EF4-FFF2-40B4-BE49-F238E27FC236}">
              <a16:creationId xmlns:a16="http://schemas.microsoft.com/office/drawing/2014/main" id="{026920E6-B106-4163-8D55-2B473EC17EA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95" name="AutoShape 292" descr="mail?cmd=cookie">
          <a:extLst>
            <a:ext uri="{FF2B5EF4-FFF2-40B4-BE49-F238E27FC236}">
              <a16:creationId xmlns:a16="http://schemas.microsoft.com/office/drawing/2014/main" id="{2DEEDDAB-1B81-4311-BD3C-E5A144376E3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96" name="AutoShape 292" descr="mail?cmd=cookie">
          <a:extLst>
            <a:ext uri="{FF2B5EF4-FFF2-40B4-BE49-F238E27FC236}">
              <a16:creationId xmlns:a16="http://schemas.microsoft.com/office/drawing/2014/main" id="{61A973F4-D88A-4EFE-ACDF-B07989EB812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597" name="AutoShape 292" descr="mail?cmd=cookie">
          <a:extLst>
            <a:ext uri="{FF2B5EF4-FFF2-40B4-BE49-F238E27FC236}">
              <a16:creationId xmlns:a16="http://schemas.microsoft.com/office/drawing/2014/main" id="{5B56B0A4-399C-45D4-B554-EA5B0BB90F7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98" name="AutoShape 292" descr="mail?cmd=cookie">
          <a:extLst>
            <a:ext uri="{FF2B5EF4-FFF2-40B4-BE49-F238E27FC236}">
              <a16:creationId xmlns:a16="http://schemas.microsoft.com/office/drawing/2014/main" id="{BF0EF313-864E-46D7-B537-71AE5A96B0E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599" name="AutoShape 292" descr="mail?cmd=cookie">
          <a:extLst>
            <a:ext uri="{FF2B5EF4-FFF2-40B4-BE49-F238E27FC236}">
              <a16:creationId xmlns:a16="http://schemas.microsoft.com/office/drawing/2014/main" id="{DAE246FB-348D-4A05-9C60-721694663FC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00" name="AutoShape 292" descr="mail?cmd=cookie">
          <a:extLst>
            <a:ext uri="{FF2B5EF4-FFF2-40B4-BE49-F238E27FC236}">
              <a16:creationId xmlns:a16="http://schemas.microsoft.com/office/drawing/2014/main" id="{A8E4F5E2-2AD6-49EF-AD5D-F29C6959AF0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01" name="AutoShape 292" descr="mail?cmd=cookie">
          <a:extLst>
            <a:ext uri="{FF2B5EF4-FFF2-40B4-BE49-F238E27FC236}">
              <a16:creationId xmlns:a16="http://schemas.microsoft.com/office/drawing/2014/main" id="{6AC6A003-A353-4D26-94A8-6211B736B00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602" name="AutoShape 292" descr="mail?cmd=cookie">
          <a:extLst>
            <a:ext uri="{FF2B5EF4-FFF2-40B4-BE49-F238E27FC236}">
              <a16:creationId xmlns:a16="http://schemas.microsoft.com/office/drawing/2014/main" id="{C64572BC-E8B5-4C48-8A38-BB274BA7226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603" name="AutoShape 292" descr="mail?cmd=cookie">
          <a:extLst>
            <a:ext uri="{FF2B5EF4-FFF2-40B4-BE49-F238E27FC236}">
              <a16:creationId xmlns:a16="http://schemas.microsoft.com/office/drawing/2014/main" id="{09C5BAFA-A5E4-42DC-B1B4-CF8B61391FB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604" name="AutoShape 292" descr="mail?cmd=cookie">
          <a:extLst>
            <a:ext uri="{FF2B5EF4-FFF2-40B4-BE49-F238E27FC236}">
              <a16:creationId xmlns:a16="http://schemas.microsoft.com/office/drawing/2014/main" id="{DC0C5E27-57A8-45E6-A6A3-76579EF5EE9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605" name="AutoShape 292" descr="mail?cmd=cookie">
          <a:extLst>
            <a:ext uri="{FF2B5EF4-FFF2-40B4-BE49-F238E27FC236}">
              <a16:creationId xmlns:a16="http://schemas.microsoft.com/office/drawing/2014/main" id="{390D7D28-5CBB-4BE7-A1A9-D9D4BBE69E1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06" name="AutoShape 292" descr="mail?cmd=cookie">
          <a:extLst>
            <a:ext uri="{FF2B5EF4-FFF2-40B4-BE49-F238E27FC236}">
              <a16:creationId xmlns:a16="http://schemas.microsoft.com/office/drawing/2014/main" id="{D15D01F4-34C9-4FF2-9001-F0BC5A6E255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07" name="AutoShape 292" descr="mail?cmd=cookie">
          <a:extLst>
            <a:ext uri="{FF2B5EF4-FFF2-40B4-BE49-F238E27FC236}">
              <a16:creationId xmlns:a16="http://schemas.microsoft.com/office/drawing/2014/main" id="{B2558388-3980-457E-ACC2-FA9C3E86855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08" name="AutoShape 292" descr="mail?cmd=cookie">
          <a:extLst>
            <a:ext uri="{FF2B5EF4-FFF2-40B4-BE49-F238E27FC236}">
              <a16:creationId xmlns:a16="http://schemas.microsoft.com/office/drawing/2014/main" id="{1FCD8DA5-502B-4B83-89E4-6688BAB3F6A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09" name="AutoShape 292" descr="mail?cmd=cookie">
          <a:extLst>
            <a:ext uri="{FF2B5EF4-FFF2-40B4-BE49-F238E27FC236}">
              <a16:creationId xmlns:a16="http://schemas.microsoft.com/office/drawing/2014/main" id="{15B73A53-9C20-408A-8213-0D1C18C09D3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610" name="AutoShape 292" descr="mail?cmd=cookie">
          <a:extLst>
            <a:ext uri="{FF2B5EF4-FFF2-40B4-BE49-F238E27FC236}">
              <a16:creationId xmlns:a16="http://schemas.microsoft.com/office/drawing/2014/main" id="{765854C7-80E4-441D-90D0-B8C18A2AA05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611" name="AutoShape 292" descr="mail?cmd=cookie">
          <a:extLst>
            <a:ext uri="{FF2B5EF4-FFF2-40B4-BE49-F238E27FC236}">
              <a16:creationId xmlns:a16="http://schemas.microsoft.com/office/drawing/2014/main" id="{E888ADD7-867E-43BB-B3A4-131E9CF55BE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612" name="AutoShape 292" descr="mail?cmd=cookie">
          <a:extLst>
            <a:ext uri="{FF2B5EF4-FFF2-40B4-BE49-F238E27FC236}">
              <a16:creationId xmlns:a16="http://schemas.microsoft.com/office/drawing/2014/main" id="{D9AAE9A6-AD45-453A-A593-773EB6A747C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613" name="AutoShape 292" descr="mail?cmd=cookie">
          <a:extLst>
            <a:ext uri="{FF2B5EF4-FFF2-40B4-BE49-F238E27FC236}">
              <a16:creationId xmlns:a16="http://schemas.microsoft.com/office/drawing/2014/main" id="{9CE46538-6B68-415E-8928-E565A95018B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614" name="AutoShape 292" descr="mail?cmd=cookie">
          <a:extLst>
            <a:ext uri="{FF2B5EF4-FFF2-40B4-BE49-F238E27FC236}">
              <a16:creationId xmlns:a16="http://schemas.microsoft.com/office/drawing/2014/main" id="{8B97ED5D-EAE7-480F-93A3-B8289861E23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615" name="AutoShape 292" descr="mail?cmd=cookie">
          <a:extLst>
            <a:ext uri="{FF2B5EF4-FFF2-40B4-BE49-F238E27FC236}">
              <a16:creationId xmlns:a16="http://schemas.microsoft.com/office/drawing/2014/main" id="{8845577C-0397-4949-837C-1FB68333787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616" name="AutoShape 292" descr="mail?cmd=cookie">
          <a:extLst>
            <a:ext uri="{FF2B5EF4-FFF2-40B4-BE49-F238E27FC236}">
              <a16:creationId xmlns:a16="http://schemas.microsoft.com/office/drawing/2014/main" id="{2A849FFC-A4F2-4FEA-A89A-C8A1C39C587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617" name="AutoShape 292" descr="mail?cmd=cookie">
          <a:extLst>
            <a:ext uri="{FF2B5EF4-FFF2-40B4-BE49-F238E27FC236}">
              <a16:creationId xmlns:a16="http://schemas.microsoft.com/office/drawing/2014/main" id="{AE7CDB8D-8927-4E6E-BCEF-8D099B118FD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618" name="AutoShape 292" descr="mail?cmd=cookie">
          <a:extLst>
            <a:ext uri="{FF2B5EF4-FFF2-40B4-BE49-F238E27FC236}">
              <a16:creationId xmlns:a16="http://schemas.microsoft.com/office/drawing/2014/main" id="{68889E18-A6B7-48FD-8D96-235625DE3C2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619" name="AutoShape 292" descr="mail?cmd=cookie">
          <a:extLst>
            <a:ext uri="{FF2B5EF4-FFF2-40B4-BE49-F238E27FC236}">
              <a16:creationId xmlns:a16="http://schemas.microsoft.com/office/drawing/2014/main" id="{D70C4A5C-363D-4F60-8183-3B567E6D61D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620" name="AutoShape 292" descr="mail?cmd=cookie">
          <a:extLst>
            <a:ext uri="{FF2B5EF4-FFF2-40B4-BE49-F238E27FC236}">
              <a16:creationId xmlns:a16="http://schemas.microsoft.com/office/drawing/2014/main" id="{FA694A04-3AB9-48A5-A508-944653FE030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621" name="AutoShape 292" descr="mail?cmd=cookie">
          <a:extLst>
            <a:ext uri="{FF2B5EF4-FFF2-40B4-BE49-F238E27FC236}">
              <a16:creationId xmlns:a16="http://schemas.microsoft.com/office/drawing/2014/main" id="{BE4761C8-E49B-4D6E-B617-C59140849F1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22" name="AutoShape 292" descr="mail?cmd=cookie">
          <a:extLst>
            <a:ext uri="{FF2B5EF4-FFF2-40B4-BE49-F238E27FC236}">
              <a16:creationId xmlns:a16="http://schemas.microsoft.com/office/drawing/2014/main" id="{46710134-5DFF-4242-997E-BB712E78663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23" name="AutoShape 292" descr="mail?cmd=cookie">
          <a:extLst>
            <a:ext uri="{FF2B5EF4-FFF2-40B4-BE49-F238E27FC236}">
              <a16:creationId xmlns:a16="http://schemas.microsoft.com/office/drawing/2014/main" id="{C12F7E65-3F65-4E27-BD55-74197140EE5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24" name="AutoShape 292" descr="mail?cmd=cookie">
          <a:extLst>
            <a:ext uri="{FF2B5EF4-FFF2-40B4-BE49-F238E27FC236}">
              <a16:creationId xmlns:a16="http://schemas.microsoft.com/office/drawing/2014/main" id="{18591F0D-7450-4DB2-9A14-F38107FFEC7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25" name="AutoShape 292" descr="mail?cmd=cookie">
          <a:extLst>
            <a:ext uri="{FF2B5EF4-FFF2-40B4-BE49-F238E27FC236}">
              <a16:creationId xmlns:a16="http://schemas.microsoft.com/office/drawing/2014/main" id="{99DAF761-9412-44CB-83BF-1AA8A752478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626" name="AutoShape 292" descr="mail?cmd=cookie">
          <a:extLst>
            <a:ext uri="{FF2B5EF4-FFF2-40B4-BE49-F238E27FC236}">
              <a16:creationId xmlns:a16="http://schemas.microsoft.com/office/drawing/2014/main" id="{7F334D73-D9F5-48F5-87A8-B839088E8D4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627" name="AutoShape 292" descr="mail?cmd=cookie">
          <a:extLst>
            <a:ext uri="{FF2B5EF4-FFF2-40B4-BE49-F238E27FC236}">
              <a16:creationId xmlns:a16="http://schemas.microsoft.com/office/drawing/2014/main" id="{FDE44B9B-7AB4-40B2-AFCC-EAEE561FAA9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628" name="AutoShape 292" descr="mail?cmd=cookie">
          <a:extLst>
            <a:ext uri="{FF2B5EF4-FFF2-40B4-BE49-F238E27FC236}">
              <a16:creationId xmlns:a16="http://schemas.microsoft.com/office/drawing/2014/main" id="{CECFB1ED-D6C9-499A-814E-EE16E9F1A4E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629" name="AutoShape 292" descr="mail?cmd=cookie">
          <a:extLst>
            <a:ext uri="{FF2B5EF4-FFF2-40B4-BE49-F238E27FC236}">
              <a16:creationId xmlns:a16="http://schemas.microsoft.com/office/drawing/2014/main" id="{E961CCFA-EDE0-411A-81D7-F1FD1BB4D93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30" name="AutoShape 292" descr="mail?cmd=cookie">
          <a:extLst>
            <a:ext uri="{FF2B5EF4-FFF2-40B4-BE49-F238E27FC236}">
              <a16:creationId xmlns:a16="http://schemas.microsoft.com/office/drawing/2014/main" id="{A9459C9A-D71E-484E-A06F-18A4AAF90C9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31" name="AutoShape 292" descr="mail?cmd=cookie">
          <a:extLst>
            <a:ext uri="{FF2B5EF4-FFF2-40B4-BE49-F238E27FC236}">
              <a16:creationId xmlns:a16="http://schemas.microsoft.com/office/drawing/2014/main" id="{DA44A635-2876-4A4F-B05A-C1989D5627A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32" name="AutoShape 292" descr="mail?cmd=cookie">
          <a:extLst>
            <a:ext uri="{FF2B5EF4-FFF2-40B4-BE49-F238E27FC236}">
              <a16:creationId xmlns:a16="http://schemas.microsoft.com/office/drawing/2014/main" id="{5FC8874B-B667-4480-A411-526E6948A55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33" name="AutoShape 292" descr="mail?cmd=cookie">
          <a:extLst>
            <a:ext uri="{FF2B5EF4-FFF2-40B4-BE49-F238E27FC236}">
              <a16:creationId xmlns:a16="http://schemas.microsoft.com/office/drawing/2014/main" id="{F2DFC3A3-D5BE-4F8F-B0A6-4FACB357B90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634" name="AutoShape 292" descr="mail?cmd=cookie">
          <a:extLst>
            <a:ext uri="{FF2B5EF4-FFF2-40B4-BE49-F238E27FC236}">
              <a16:creationId xmlns:a16="http://schemas.microsoft.com/office/drawing/2014/main" id="{B09B2F5B-AA71-4C30-8A48-00B14B37F93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635" name="AutoShape 292" descr="mail?cmd=cookie">
          <a:extLst>
            <a:ext uri="{FF2B5EF4-FFF2-40B4-BE49-F238E27FC236}">
              <a16:creationId xmlns:a16="http://schemas.microsoft.com/office/drawing/2014/main" id="{D250D572-345C-4124-8252-A6C558E4A29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636" name="AutoShape 292" descr="mail?cmd=cookie">
          <a:extLst>
            <a:ext uri="{FF2B5EF4-FFF2-40B4-BE49-F238E27FC236}">
              <a16:creationId xmlns:a16="http://schemas.microsoft.com/office/drawing/2014/main" id="{58BF9BD8-407A-47B4-9966-120D1B3C16E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637" name="AutoShape 292" descr="mail?cmd=cookie">
          <a:extLst>
            <a:ext uri="{FF2B5EF4-FFF2-40B4-BE49-F238E27FC236}">
              <a16:creationId xmlns:a16="http://schemas.microsoft.com/office/drawing/2014/main" id="{AA7E9D34-D3E9-495E-BEC0-7CAED92B298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38" name="AutoShape 292" descr="mail?cmd=cookie">
          <a:extLst>
            <a:ext uri="{FF2B5EF4-FFF2-40B4-BE49-F238E27FC236}">
              <a16:creationId xmlns:a16="http://schemas.microsoft.com/office/drawing/2014/main" id="{F6FF6559-2723-49B4-B8F6-B4E5B4316F9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39" name="AutoShape 292" descr="mail?cmd=cookie">
          <a:extLst>
            <a:ext uri="{FF2B5EF4-FFF2-40B4-BE49-F238E27FC236}">
              <a16:creationId xmlns:a16="http://schemas.microsoft.com/office/drawing/2014/main" id="{810F3AF8-3E11-466A-B517-A02700EF4E5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40" name="AutoShape 292" descr="mail?cmd=cookie">
          <a:extLst>
            <a:ext uri="{FF2B5EF4-FFF2-40B4-BE49-F238E27FC236}">
              <a16:creationId xmlns:a16="http://schemas.microsoft.com/office/drawing/2014/main" id="{94106052-2A53-459A-865F-9090179C3C0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41" name="AutoShape 292" descr="mail?cmd=cookie">
          <a:extLst>
            <a:ext uri="{FF2B5EF4-FFF2-40B4-BE49-F238E27FC236}">
              <a16:creationId xmlns:a16="http://schemas.microsoft.com/office/drawing/2014/main" id="{BFD05688-9A9A-4458-BDEB-72B5735AB42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642" name="AutoShape 292" descr="mail?cmd=cookie">
          <a:extLst>
            <a:ext uri="{FF2B5EF4-FFF2-40B4-BE49-F238E27FC236}">
              <a16:creationId xmlns:a16="http://schemas.microsoft.com/office/drawing/2014/main" id="{13E912CE-EF68-41EB-B1C5-0D4E7241693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643" name="AutoShape 292" descr="mail?cmd=cookie">
          <a:extLst>
            <a:ext uri="{FF2B5EF4-FFF2-40B4-BE49-F238E27FC236}">
              <a16:creationId xmlns:a16="http://schemas.microsoft.com/office/drawing/2014/main" id="{098CABA4-35C6-477D-8A8B-D3342D3A44D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644" name="AutoShape 292" descr="mail?cmd=cookie">
          <a:extLst>
            <a:ext uri="{FF2B5EF4-FFF2-40B4-BE49-F238E27FC236}">
              <a16:creationId xmlns:a16="http://schemas.microsoft.com/office/drawing/2014/main" id="{0188BAFD-A985-44C8-8BAF-9E259C94F3C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645" name="AutoShape 292" descr="mail?cmd=cookie">
          <a:extLst>
            <a:ext uri="{FF2B5EF4-FFF2-40B4-BE49-F238E27FC236}">
              <a16:creationId xmlns:a16="http://schemas.microsoft.com/office/drawing/2014/main" id="{7E384A20-15F7-4283-8F73-032A656B3C8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46" name="AutoShape 292" descr="mail?cmd=cookie">
          <a:extLst>
            <a:ext uri="{FF2B5EF4-FFF2-40B4-BE49-F238E27FC236}">
              <a16:creationId xmlns:a16="http://schemas.microsoft.com/office/drawing/2014/main" id="{D42C7D73-C364-43C3-8A2A-65793ABA717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47" name="AutoShape 292" descr="mail?cmd=cookie">
          <a:extLst>
            <a:ext uri="{FF2B5EF4-FFF2-40B4-BE49-F238E27FC236}">
              <a16:creationId xmlns:a16="http://schemas.microsoft.com/office/drawing/2014/main" id="{14B825F0-581E-48C5-9439-12517760B26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48" name="AutoShape 292" descr="mail?cmd=cookie">
          <a:extLst>
            <a:ext uri="{FF2B5EF4-FFF2-40B4-BE49-F238E27FC236}">
              <a16:creationId xmlns:a16="http://schemas.microsoft.com/office/drawing/2014/main" id="{6747FFD5-0CB5-44F0-9F5F-4E7025D3AF0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49" name="AutoShape 292" descr="mail?cmd=cookie">
          <a:extLst>
            <a:ext uri="{FF2B5EF4-FFF2-40B4-BE49-F238E27FC236}">
              <a16:creationId xmlns:a16="http://schemas.microsoft.com/office/drawing/2014/main" id="{19D9F50C-C40E-4733-84F9-39903E031E2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650" name="AutoShape 292" descr="mail?cmd=cookie">
          <a:extLst>
            <a:ext uri="{FF2B5EF4-FFF2-40B4-BE49-F238E27FC236}">
              <a16:creationId xmlns:a16="http://schemas.microsoft.com/office/drawing/2014/main" id="{FAA18138-0B8F-4369-A965-6B7365EF4D1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651" name="AutoShape 292" descr="mail?cmd=cookie">
          <a:extLst>
            <a:ext uri="{FF2B5EF4-FFF2-40B4-BE49-F238E27FC236}">
              <a16:creationId xmlns:a16="http://schemas.microsoft.com/office/drawing/2014/main" id="{602D64A6-F7D5-4A08-BBC4-914EB8F2FAB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652" name="AutoShape 292" descr="mail?cmd=cookie">
          <a:extLst>
            <a:ext uri="{FF2B5EF4-FFF2-40B4-BE49-F238E27FC236}">
              <a16:creationId xmlns:a16="http://schemas.microsoft.com/office/drawing/2014/main" id="{49F6D707-CA63-4F67-97DF-CBA93DDFCFD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653" name="AutoShape 292" descr="mail?cmd=cookie">
          <a:extLst>
            <a:ext uri="{FF2B5EF4-FFF2-40B4-BE49-F238E27FC236}">
              <a16:creationId xmlns:a16="http://schemas.microsoft.com/office/drawing/2014/main" id="{B5DB9B48-7B5D-4A74-AF03-9B50BF30FA0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54" name="AutoShape 292" descr="mail?cmd=cookie">
          <a:extLst>
            <a:ext uri="{FF2B5EF4-FFF2-40B4-BE49-F238E27FC236}">
              <a16:creationId xmlns:a16="http://schemas.microsoft.com/office/drawing/2014/main" id="{627FC12D-88FF-4F78-A5EC-6176A5F4DAB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55" name="AutoShape 292" descr="mail?cmd=cookie">
          <a:extLst>
            <a:ext uri="{FF2B5EF4-FFF2-40B4-BE49-F238E27FC236}">
              <a16:creationId xmlns:a16="http://schemas.microsoft.com/office/drawing/2014/main" id="{D047B4FB-3462-4658-8F5D-56CBF48FD41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56" name="AutoShape 292" descr="mail?cmd=cookie">
          <a:extLst>
            <a:ext uri="{FF2B5EF4-FFF2-40B4-BE49-F238E27FC236}">
              <a16:creationId xmlns:a16="http://schemas.microsoft.com/office/drawing/2014/main" id="{C00B87AE-12E3-4E81-A4A3-35579AD4282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57" name="AutoShape 292" descr="mail?cmd=cookie">
          <a:extLst>
            <a:ext uri="{FF2B5EF4-FFF2-40B4-BE49-F238E27FC236}">
              <a16:creationId xmlns:a16="http://schemas.microsoft.com/office/drawing/2014/main" id="{940126D4-A427-4D53-97AA-45D2F400E6F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658" name="AutoShape 292" descr="mail?cmd=cookie">
          <a:extLst>
            <a:ext uri="{FF2B5EF4-FFF2-40B4-BE49-F238E27FC236}">
              <a16:creationId xmlns:a16="http://schemas.microsoft.com/office/drawing/2014/main" id="{297A15EB-FBB2-4E8C-8CE2-BBC25682A61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659" name="AutoShape 292" descr="mail?cmd=cookie">
          <a:extLst>
            <a:ext uri="{FF2B5EF4-FFF2-40B4-BE49-F238E27FC236}">
              <a16:creationId xmlns:a16="http://schemas.microsoft.com/office/drawing/2014/main" id="{20545497-F90F-449D-8871-BCEF95C6FE0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660" name="AutoShape 292" descr="mail?cmd=cookie">
          <a:extLst>
            <a:ext uri="{FF2B5EF4-FFF2-40B4-BE49-F238E27FC236}">
              <a16:creationId xmlns:a16="http://schemas.microsoft.com/office/drawing/2014/main" id="{076C1E50-9DC3-40C6-884B-F9043F7C2C6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733425"/>
    <xdr:sp macro="" textlink="">
      <xdr:nvSpPr>
        <xdr:cNvPr id="2661" name="AutoShape 292" descr="mail?cmd=cookie">
          <a:extLst>
            <a:ext uri="{FF2B5EF4-FFF2-40B4-BE49-F238E27FC236}">
              <a16:creationId xmlns:a16="http://schemas.microsoft.com/office/drawing/2014/main" id="{553AE2EB-C773-4BDB-AB74-19D1D026ED2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62" name="AutoShape 292" descr="mail?cmd=cookie">
          <a:extLst>
            <a:ext uri="{FF2B5EF4-FFF2-40B4-BE49-F238E27FC236}">
              <a16:creationId xmlns:a16="http://schemas.microsoft.com/office/drawing/2014/main" id="{CF292E81-9BFE-491B-AEBA-B724FBD5807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63" name="AutoShape 292" descr="mail?cmd=cookie">
          <a:extLst>
            <a:ext uri="{FF2B5EF4-FFF2-40B4-BE49-F238E27FC236}">
              <a16:creationId xmlns:a16="http://schemas.microsoft.com/office/drawing/2014/main" id="{D03F4495-0F61-4846-95E4-9587FF91C7D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64" name="AutoShape 292" descr="mail?cmd=cookie">
          <a:extLst>
            <a:ext uri="{FF2B5EF4-FFF2-40B4-BE49-F238E27FC236}">
              <a16:creationId xmlns:a16="http://schemas.microsoft.com/office/drawing/2014/main" id="{1D2E1BEE-A858-4E3C-8BDF-C63992662B4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138</xdr:row>
      <xdr:rowOff>0</xdr:rowOff>
    </xdr:from>
    <xdr:ext cx="9525" cy="971550"/>
    <xdr:sp macro="" textlink="">
      <xdr:nvSpPr>
        <xdr:cNvPr id="2665" name="AutoShape 292" descr="mail?cmd=cookie">
          <a:extLst>
            <a:ext uri="{FF2B5EF4-FFF2-40B4-BE49-F238E27FC236}">
              <a16:creationId xmlns:a16="http://schemas.microsoft.com/office/drawing/2014/main" id="{0535B393-1187-446D-A8F5-2A13CD188BB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0746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666" name="AutoShape 292" descr="mail?cmd=cookie">
          <a:extLst>
            <a:ext uri="{FF2B5EF4-FFF2-40B4-BE49-F238E27FC236}">
              <a16:creationId xmlns:a16="http://schemas.microsoft.com/office/drawing/2014/main" id="{3DE12363-2C72-4C8F-8EB5-F47E7A13C28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667" name="AutoShape 292" descr="mail?cmd=cookie">
          <a:extLst>
            <a:ext uri="{FF2B5EF4-FFF2-40B4-BE49-F238E27FC236}">
              <a16:creationId xmlns:a16="http://schemas.microsoft.com/office/drawing/2014/main" id="{EA357A46-DE3D-46A6-A689-5C737CCF494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668" name="AutoShape 292" descr="mail?cmd=cookie">
          <a:extLst>
            <a:ext uri="{FF2B5EF4-FFF2-40B4-BE49-F238E27FC236}">
              <a16:creationId xmlns:a16="http://schemas.microsoft.com/office/drawing/2014/main" id="{E44140D5-A005-45BE-B531-8F5C48432E7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669" name="AutoShape 292" descr="mail?cmd=cookie">
          <a:extLst>
            <a:ext uri="{FF2B5EF4-FFF2-40B4-BE49-F238E27FC236}">
              <a16:creationId xmlns:a16="http://schemas.microsoft.com/office/drawing/2014/main" id="{BDA86FE5-9AB7-461B-ADB5-FD23F7DB2DB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670" name="AutoShape 292" descr="mail?cmd=cookie">
          <a:extLst>
            <a:ext uri="{FF2B5EF4-FFF2-40B4-BE49-F238E27FC236}">
              <a16:creationId xmlns:a16="http://schemas.microsoft.com/office/drawing/2014/main" id="{2C1FD3A7-DC8C-4D61-82D4-14EAFC20FBE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671" name="AutoShape 292" descr="mail?cmd=cookie">
          <a:extLst>
            <a:ext uri="{FF2B5EF4-FFF2-40B4-BE49-F238E27FC236}">
              <a16:creationId xmlns:a16="http://schemas.microsoft.com/office/drawing/2014/main" id="{46A3CEAA-FEB3-4F30-8051-213CAC04648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672" name="AutoShape 292" descr="mail?cmd=cookie">
          <a:extLst>
            <a:ext uri="{FF2B5EF4-FFF2-40B4-BE49-F238E27FC236}">
              <a16:creationId xmlns:a16="http://schemas.microsoft.com/office/drawing/2014/main" id="{92D88040-9895-4592-8F95-AEDECE2CEB3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673" name="AutoShape 292" descr="mail?cmd=cookie">
          <a:extLst>
            <a:ext uri="{FF2B5EF4-FFF2-40B4-BE49-F238E27FC236}">
              <a16:creationId xmlns:a16="http://schemas.microsoft.com/office/drawing/2014/main" id="{35E8FAE8-FB48-4329-9951-18275FC00D9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674" name="AutoShape 292" descr="mail?cmd=cookie">
          <a:extLst>
            <a:ext uri="{FF2B5EF4-FFF2-40B4-BE49-F238E27FC236}">
              <a16:creationId xmlns:a16="http://schemas.microsoft.com/office/drawing/2014/main" id="{ABA93FB7-AE11-4613-8D5C-AF0CB63FA1C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675" name="AutoShape 292" descr="mail?cmd=cookie">
          <a:extLst>
            <a:ext uri="{FF2B5EF4-FFF2-40B4-BE49-F238E27FC236}">
              <a16:creationId xmlns:a16="http://schemas.microsoft.com/office/drawing/2014/main" id="{2A46B884-2D10-492C-8A36-B45F9361184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676" name="AutoShape 292" descr="mail?cmd=cookie">
          <a:extLst>
            <a:ext uri="{FF2B5EF4-FFF2-40B4-BE49-F238E27FC236}">
              <a16:creationId xmlns:a16="http://schemas.microsoft.com/office/drawing/2014/main" id="{3C480F30-CABD-42A6-BF93-B3129009034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677" name="AutoShape 292" descr="mail?cmd=cookie">
          <a:extLst>
            <a:ext uri="{FF2B5EF4-FFF2-40B4-BE49-F238E27FC236}">
              <a16:creationId xmlns:a16="http://schemas.microsoft.com/office/drawing/2014/main" id="{6691F78D-0D1C-4FA5-8634-1DED44E49C4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678" name="AutoShape 292" descr="mail?cmd=cookie">
          <a:extLst>
            <a:ext uri="{FF2B5EF4-FFF2-40B4-BE49-F238E27FC236}">
              <a16:creationId xmlns:a16="http://schemas.microsoft.com/office/drawing/2014/main" id="{58B18F2E-42DD-4176-AC35-EAAAB432B0B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679" name="AutoShape 292" descr="mail?cmd=cookie">
          <a:extLst>
            <a:ext uri="{FF2B5EF4-FFF2-40B4-BE49-F238E27FC236}">
              <a16:creationId xmlns:a16="http://schemas.microsoft.com/office/drawing/2014/main" id="{C7978229-5995-4A6F-936A-4B606B98E71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680" name="AutoShape 292" descr="mail?cmd=cookie">
          <a:extLst>
            <a:ext uri="{FF2B5EF4-FFF2-40B4-BE49-F238E27FC236}">
              <a16:creationId xmlns:a16="http://schemas.microsoft.com/office/drawing/2014/main" id="{CFC09373-F3AB-40AB-B880-FA896A09EF8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681" name="AutoShape 292" descr="mail?cmd=cookie">
          <a:extLst>
            <a:ext uri="{FF2B5EF4-FFF2-40B4-BE49-F238E27FC236}">
              <a16:creationId xmlns:a16="http://schemas.microsoft.com/office/drawing/2014/main" id="{0009E14C-9BF5-4E3A-9D94-C2928CFD05F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682" name="AutoShape 292" descr="mail?cmd=cookie">
          <a:extLst>
            <a:ext uri="{FF2B5EF4-FFF2-40B4-BE49-F238E27FC236}">
              <a16:creationId xmlns:a16="http://schemas.microsoft.com/office/drawing/2014/main" id="{CE73D908-3FFF-48AD-9417-CECAC778F49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683" name="AutoShape 292" descr="mail?cmd=cookie">
          <a:extLst>
            <a:ext uri="{FF2B5EF4-FFF2-40B4-BE49-F238E27FC236}">
              <a16:creationId xmlns:a16="http://schemas.microsoft.com/office/drawing/2014/main" id="{E75C0E1C-D9F0-497B-BD01-6C299ACCF65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684" name="AutoShape 292" descr="mail?cmd=cookie">
          <a:extLst>
            <a:ext uri="{FF2B5EF4-FFF2-40B4-BE49-F238E27FC236}">
              <a16:creationId xmlns:a16="http://schemas.microsoft.com/office/drawing/2014/main" id="{E6D3A0A0-B796-4C97-90D1-8E5676A93AF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685" name="AutoShape 292" descr="mail?cmd=cookie">
          <a:extLst>
            <a:ext uri="{FF2B5EF4-FFF2-40B4-BE49-F238E27FC236}">
              <a16:creationId xmlns:a16="http://schemas.microsoft.com/office/drawing/2014/main" id="{3078C79A-171A-4C3F-9358-3EEA834DB03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686" name="AutoShape 292" descr="mail?cmd=cookie">
          <a:extLst>
            <a:ext uri="{FF2B5EF4-FFF2-40B4-BE49-F238E27FC236}">
              <a16:creationId xmlns:a16="http://schemas.microsoft.com/office/drawing/2014/main" id="{F23EB8E7-28BE-4BD1-AE91-C402450E09E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687" name="AutoShape 292" descr="mail?cmd=cookie">
          <a:extLst>
            <a:ext uri="{FF2B5EF4-FFF2-40B4-BE49-F238E27FC236}">
              <a16:creationId xmlns:a16="http://schemas.microsoft.com/office/drawing/2014/main" id="{38EAFF44-D630-4499-89EB-F5ABA706E8E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688" name="AutoShape 292" descr="mail?cmd=cookie">
          <a:extLst>
            <a:ext uri="{FF2B5EF4-FFF2-40B4-BE49-F238E27FC236}">
              <a16:creationId xmlns:a16="http://schemas.microsoft.com/office/drawing/2014/main" id="{DD7E3C92-A7AB-4AB7-9C1D-0570BABB39A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689" name="AutoShape 292" descr="mail?cmd=cookie">
          <a:extLst>
            <a:ext uri="{FF2B5EF4-FFF2-40B4-BE49-F238E27FC236}">
              <a16:creationId xmlns:a16="http://schemas.microsoft.com/office/drawing/2014/main" id="{D75C6E33-566E-489F-BAC9-8B84BF5E038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690" name="AutoShape 292" descr="mail?cmd=cookie">
          <a:extLst>
            <a:ext uri="{FF2B5EF4-FFF2-40B4-BE49-F238E27FC236}">
              <a16:creationId xmlns:a16="http://schemas.microsoft.com/office/drawing/2014/main" id="{AB78D17E-F1A3-4486-9741-E4AC50B171C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691" name="AutoShape 292" descr="mail?cmd=cookie">
          <a:extLst>
            <a:ext uri="{FF2B5EF4-FFF2-40B4-BE49-F238E27FC236}">
              <a16:creationId xmlns:a16="http://schemas.microsoft.com/office/drawing/2014/main" id="{5636B825-B861-4673-B1B9-90AF40A77D1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692" name="AutoShape 292" descr="mail?cmd=cookie">
          <a:extLst>
            <a:ext uri="{FF2B5EF4-FFF2-40B4-BE49-F238E27FC236}">
              <a16:creationId xmlns:a16="http://schemas.microsoft.com/office/drawing/2014/main" id="{ED2087B1-C5F3-449E-9E15-ED227E8CC3B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693" name="AutoShape 292" descr="mail?cmd=cookie">
          <a:extLst>
            <a:ext uri="{FF2B5EF4-FFF2-40B4-BE49-F238E27FC236}">
              <a16:creationId xmlns:a16="http://schemas.microsoft.com/office/drawing/2014/main" id="{6E8B521F-1BE8-42B4-9D52-AFB333CB6D4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694" name="AutoShape 292" descr="mail?cmd=cookie">
          <a:extLst>
            <a:ext uri="{FF2B5EF4-FFF2-40B4-BE49-F238E27FC236}">
              <a16:creationId xmlns:a16="http://schemas.microsoft.com/office/drawing/2014/main" id="{8867A8D0-9631-421B-87AF-247762EBEC4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695" name="AutoShape 292" descr="mail?cmd=cookie">
          <a:extLst>
            <a:ext uri="{FF2B5EF4-FFF2-40B4-BE49-F238E27FC236}">
              <a16:creationId xmlns:a16="http://schemas.microsoft.com/office/drawing/2014/main" id="{6A778CBE-7EF4-44E4-AA6D-F02C3D70C25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696" name="AutoShape 292" descr="mail?cmd=cookie">
          <a:extLst>
            <a:ext uri="{FF2B5EF4-FFF2-40B4-BE49-F238E27FC236}">
              <a16:creationId xmlns:a16="http://schemas.microsoft.com/office/drawing/2014/main" id="{F51427F4-7360-4931-B5D2-DDB3C579EE7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697" name="AutoShape 292" descr="mail?cmd=cookie">
          <a:extLst>
            <a:ext uri="{FF2B5EF4-FFF2-40B4-BE49-F238E27FC236}">
              <a16:creationId xmlns:a16="http://schemas.microsoft.com/office/drawing/2014/main" id="{C31E1FF9-DB62-47E3-9CC7-E144DBFE95A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698" name="AutoShape 292" descr="mail?cmd=cookie">
          <a:extLst>
            <a:ext uri="{FF2B5EF4-FFF2-40B4-BE49-F238E27FC236}">
              <a16:creationId xmlns:a16="http://schemas.microsoft.com/office/drawing/2014/main" id="{EC56645D-394A-4B9B-AC4E-BE8683CF08A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699" name="AutoShape 292" descr="mail?cmd=cookie">
          <a:extLst>
            <a:ext uri="{FF2B5EF4-FFF2-40B4-BE49-F238E27FC236}">
              <a16:creationId xmlns:a16="http://schemas.microsoft.com/office/drawing/2014/main" id="{ED527202-B9CC-415F-8767-4154A482EAF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00" name="AutoShape 292" descr="mail?cmd=cookie">
          <a:extLst>
            <a:ext uri="{FF2B5EF4-FFF2-40B4-BE49-F238E27FC236}">
              <a16:creationId xmlns:a16="http://schemas.microsoft.com/office/drawing/2014/main" id="{2EC3B9DF-2484-45A1-AC51-4490C682009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01" name="AutoShape 292" descr="mail?cmd=cookie">
          <a:extLst>
            <a:ext uri="{FF2B5EF4-FFF2-40B4-BE49-F238E27FC236}">
              <a16:creationId xmlns:a16="http://schemas.microsoft.com/office/drawing/2014/main" id="{BBEED257-9936-4B78-B7B8-1F02E8C7BEC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02" name="AutoShape 292" descr="mail?cmd=cookie">
          <a:extLst>
            <a:ext uri="{FF2B5EF4-FFF2-40B4-BE49-F238E27FC236}">
              <a16:creationId xmlns:a16="http://schemas.microsoft.com/office/drawing/2014/main" id="{AD3E4A79-D647-4496-890D-C9A46B9104D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03" name="AutoShape 292" descr="mail?cmd=cookie">
          <a:extLst>
            <a:ext uri="{FF2B5EF4-FFF2-40B4-BE49-F238E27FC236}">
              <a16:creationId xmlns:a16="http://schemas.microsoft.com/office/drawing/2014/main" id="{024376F5-DE38-4994-A254-68BB9EDD132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04" name="AutoShape 292" descr="mail?cmd=cookie">
          <a:extLst>
            <a:ext uri="{FF2B5EF4-FFF2-40B4-BE49-F238E27FC236}">
              <a16:creationId xmlns:a16="http://schemas.microsoft.com/office/drawing/2014/main" id="{206BEF89-DB01-44CF-B1CA-A5E37F83A0A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05" name="AutoShape 292" descr="mail?cmd=cookie">
          <a:extLst>
            <a:ext uri="{FF2B5EF4-FFF2-40B4-BE49-F238E27FC236}">
              <a16:creationId xmlns:a16="http://schemas.microsoft.com/office/drawing/2014/main" id="{47E273DA-9244-4905-B1E4-9416C6F3D3E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06" name="AutoShape 292" descr="mail?cmd=cookie">
          <a:extLst>
            <a:ext uri="{FF2B5EF4-FFF2-40B4-BE49-F238E27FC236}">
              <a16:creationId xmlns:a16="http://schemas.microsoft.com/office/drawing/2014/main" id="{2EEA5FF0-371A-4158-9BDE-CCF3D2AF14B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07" name="AutoShape 292" descr="mail?cmd=cookie">
          <a:extLst>
            <a:ext uri="{FF2B5EF4-FFF2-40B4-BE49-F238E27FC236}">
              <a16:creationId xmlns:a16="http://schemas.microsoft.com/office/drawing/2014/main" id="{5C5A9DFD-21AF-45D5-8555-6D2C5E412CC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08" name="AutoShape 292" descr="mail?cmd=cookie">
          <a:extLst>
            <a:ext uri="{FF2B5EF4-FFF2-40B4-BE49-F238E27FC236}">
              <a16:creationId xmlns:a16="http://schemas.microsoft.com/office/drawing/2014/main" id="{12D94689-D485-4C39-9AF7-EAE4E830596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09" name="AutoShape 292" descr="mail?cmd=cookie">
          <a:extLst>
            <a:ext uri="{FF2B5EF4-FFF2-40B4-BE49-F238E27FC236}">
              <a16:creationId xmlns:a16="http://schemas.microsoft.com/office/drawing/2014/main" id="{C6156645-8231-4F9F-ACC6-0886AFC4AD5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10" name="AutoShape 292" descr="mail?cmd=cookie">
          <a:extLst>
            <a:ext uri="{FF2B5EF4-FFF2-40B4-BE49-F238E27FC236}">
              <a16:creationId xmlns:a16="http://schemas.microsoft.com/office/drawing/2014/main" id="{2D625B2E-1230-46F4-8CB4-0FE5BF4A866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11" name="AutoShape 292" descr="mail?cmd=cookie">
          <a:extLst>
            <a:ext uri="{FF2B5EF4-FFF2-40B4-BE49-F238E27FC236}">
              <a16:creationId xmlns:a16="http://schemas.microsoft.com/office/drawing/2014/main" id="{E04C7DEC-5398-46CD-B177-14D495138DF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12" name="AutoShape 292" descr="mail?cmd=cookie">
          <a:extLst>
            <a:ext uri="{FF2B5EF4-FFF2-40B4-BE49-F238E27FC236}">
              <a16:creationId xmlns:a16="http://schemas.microsoft.com/office/drawing/2014/main" id="{DB341B79-C569-4FEB-BACB-5B96D7EDD1B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13" name="AutoShape 292" descr="mail?cmd=cookie">
          <a:extLst>
            <a:ext uri="{FF2B5EF4-FFF2-40B4-BE49-F238E27FC236}">
              <a16:creationId xmlns:a16="http://schemas.microsoft.com/office/drawing/2014/main" id="{66989331-C2D2-4A75-952C-10E0203D412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14" name="AutoShape 292" descr="mail?cmd=cookie">
          <a:extLst>
            <a:ext uri="{FF2B5EF4-FFF2-40B4-BE49-F238E27FC236}">
              <a16:creationId xmlns:a16="http://schemas.microsoft.com/office/drawing/2014/main" id="{CFC6A297-A2F9-4DBC-B4E4-46AA1439FA3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15" name="AutoShape 292" descr="mail?cmd=cookie">
          <a:extLst>
            <a:ext uri="{FF2B5EF4-FFF2-40B4-BE49-F238E27FC236}">
              <a16:creationId xmlns:a16="http://schemas.microsoft.com/office/drawing/2014/main" id="{5D1A2947-7ECD-46F8-8566-B47BC6802B2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16" name="AutoShape 292" descr="mail?cmd=cookie">
          <a:extLst>
            <a:ext uri="{FF2B5EF4-FFF2-40B4-BE49-F238E27FC236}">
              <a16:creationId xmlns:a16="http://schemas.microsoft.com/office/drawing/2014/main" id="{4B919261-6BAB-4E96-B833-F6277847A03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17" name="AutoShape 292" descr="mail?cmd=cookie">
          <a:extLst>
            <a:ext uri="{FF2B5EF4-FFF2-40B4-BE49-F238E27FC236}">
              <a16:creationId xmlns:a16="http://schemas.microsoft.com/office/drawing/2014/main" id="{E8D6236A-FFE3-4DCB-A541-B3C96AC1779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18" name="AutoShape 292" descr="mail?cmd=cookie">
          <a:extLst>
            <a:ext uri="{FF2B5EF4-FFF2-40B4-BE49-F238E27FC236}">
              <a16:creationId xmlns:a16="http://schemas.microsoft.com/office/drawing/2014/main" id="{B23C4DB2-0026-4DCE-BC00-5C8C18590C6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19" name="AutoShape 292" descr="mail?cmd=cookie">
          <a:extLst>
            <a:ext uri="{FF2B5EF4-FFF2-40B4-BE49-F238E27FC236}">
              <a16:creationId xmlns:a16="http://schemas.microsoft.com/office/drawing/2014/main" id="{CD9C12A3-2AA0-4654-B262-4B9D6CDB587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20" name="AutoShape 292" descr="mail?cmd=cookie">
          <a:extLst>
            <a:ext uri="{FF2B5EF4-FFF2-40B4-BE49-F238E27FC236}">
              <a16:creationId xmlns:a16="http://schemas.microsoft.com/office/drawing/2014/main" id="{EC1F5EA3-E2D9-464A-8312-C03B6BB57C6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21" name="AutoShape 292" descr="mail?cmd=cookie">
          <a:extLst>
            <a:ext uri="{FF2B5EF4-FFF2-40B4-BE49-F238E27FC236}">
              <a16:creationId xmlns:a16="http://schemas.microsoft.com/office/drawing/2014/main" id="{D7F3A326-D686-47FF-83C7-1B8338C6636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22" name="AutoShape 292" descr="mail?cmd=cookie">
          <a:extLst>
            <a:ext uri="{FF2B5EF4-FFF2-40B4-BE49-F238E27FC236}">
              <a16:creationId xmlns:a16="http://schemas.microsoft.com/office/drawing/2014/main" id="{4F99AEB2-DD03-4A17-A57D-9858E43A0F3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23" name="AutoShape 292" descr="mail?cmd=cookie">
          <a:extLst>
            <a:ext uri="{FF2B5EF4-FFF2-40B4-BE49-F238E27FC236}">
              <a16:creationId xmlns:a16="http://schemas.microsoft.com/office/drawing/2014/main" id="{B1B2847E-D272-4021-9905-9ADA20DDA79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24" name="AutoShape 292" descr="mail?cmd=cookie">
          <a:extLst>
            <a:ext uri="{FF2B5EF4-FFF2-40B4-BE49-F238E27FC236}">
              <a16:creationId xmlns:a16="http://schemas.microsoft.com/office/drawing/2014/main" id="{BD4CD58F-98A1-4EBB-B253-871984CE15D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25" name="AutoShape 292" descr="mail?cmd=cookie">
          <a:extLst>
            <a:ext uri="{FF2B5EF4-FFF2-40B4-BE49-F238E27FC236}">
              <a16:creationId xmlns:a16="http://schemas.microsoft.com/office/drawing/2014/main" id="{A0C95D39-8322-4AB8-AA08-85266FE385B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26" name="AutoShape 292" descr="mail?cmd=cookie">
          <a:extLst>
            <a:ext uri="{FF2B5EF4-FFF2-40B4-BE49-F238E27FC236}">
              <a16:creationId xmlns:a16="http://schemas.microsoft.com/office/drawing/2014/main" id="{28D016F2-8F0E-4E99-A17F-6C2B0ED0C1B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27" name="AutoShape 292" descr="mail?cmd=cookie">
          <a:extLst>
            <a:ext uri="{FF2B5EF4-FFF2-40B4-BE49-F238E27FC236}">
              <a16:creationId xmlns:a16="http://schemas.microsoft.com/office/drawing/2014/main" id="{2F5F26BA-FF9A-4B6E-8155-40F4F5779D5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28" name="AutoShape 292" descr="mail?cmd=cookie">
          <a:extLst>
            <a:ext uri="{FF2B5EF4-FFF2-40B4-BE49-F238E27FC236}">
              <a16:creationId xmlns:a16="http://schemas.microsoft.com/office/drawing/2014/main" id="{A5F1A4B8-32C5-4251-8140-6F1D67C6BE2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29" name="AutoShape 292" descr="mail?cmd=cookie">
          <a:extLst>
            <a:ext uri="{FF2B5EF4-FFF2-40B4-BE49-F238E27FC236}">
              <a16:creationId xmlns:a16="http://schemas.microsoft.com/office/drawing/2014/main" id="{F673E438-04D8-414E-BDDF-EF2A2650465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30" name="AutoShape 292" descr="mail?cmd=cookie">
          <a:extLst>
            <a:ext uri="{FF2B5EF4-FFF2-40B4-BE49-F238E27FC236}">
              <a16:creationId xmlns:a16="http://schemas.microsoft.com/office/drawing/2014/main" id="{4D8E6D92-A859-4C80-B2A6-ED6B414CAF3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31" name="AutoShape 292" descr="mail?cmd=cookie">
          <a:extLst>
            <a:ext uri="{FF2B5EF4-FFF2-40B4-BE49-F238E27FC236}">
              <a16:creationId xmlns:a16="http://schemas.microsoft.com/office/drawing/2014/main" id="{FFF85120-AD45-4ACF-9B30-DD3E897C899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32" name="AutoShape 292" descr="mail?cmd=cookie">
          <a:extLst>
            <a:ext uri="{FF2B5EF4-FFF2-40B4-BE49-F238E27FC236}">
              <a16:creationId xmlns:a16="http://schemas.microsoft.com/office/drawing/2014/main" id="{D2398837-6A85-4B8B-9118-CAA834DA65A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33" name="AutoShape 292" descr="mail?cmd=cookie">
          <a:extLst>
            <a:ext uri="{FF2B5EF4-FFF2-40B4-BE49-F238E27FC236}">
              <a16:creationId xmlns:a16="http://schemas.microsoft.com/office/drawing/2014/main" id="{EAE15A2E-0577-4ED0-96C2-A7DDF777C0B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34" name="AutoShape 292" descr="mail?cmd=cookie">
          <a:extLst>
            <a:ext uri="{FF2B5EF4-FFF2-40B4-BE49-F238E27FC236}">
              <a16:creationId xmlns:a16="http://schemas.microsoft.com/office/drawing/2014/main" id="{0FC6BADC-E429-43AB-93A9-DE0FDB949B8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35" name="AutoShape 292" descr="mail?cmd=cookie">
          <a:extLst>
            <a:ext uri="{FF2B5EF4-FFF2-40B4-BE49-F238E27FC236}">
              <a16:creationId xmlns:a16="http://schemas.microsoft.com/office/drawing/2014/main" id="{CF4575A6-0DC2-4AA9-9779-D7B3DEE43C8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36" name="AutoShape 292" descr="mail?cmd=cookie">
          <a:extLst>
            <a:ext uri="{FF2B5EF4-FFF2-40B4-BE49-F238E27FC236}">
              <a16:creationId xmlns:a16="http://schemas.microsoft.com/office/drawing/2014/main" id="{563A1DE3-4115-41BE-9819-BAE8185E43A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37" name="AutoShape 292" descr="mail?cmd=cookie">
          <a:extLst>
            <a:ext uri="{FF2B5EF4-FFF2-40B4-BE49-F238E27FC236}">
              <a16:creationId xmlns:a16="http://schemas.microsoft.com/office/drawing/2014/main" id="{F750E0CE-F565-4DE8-A876-2990C45BB94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38" name="AutoShape 292" descr="mail?cmd=cookie">
          <a:extLst>
            <a:ext uri="{FF2B5EF4-FFF2-40B4-BE49-F238E27FC236}">
              <a16:creationId xmlns:a16="http://schemas.microsoft.com/office/drawing/2014/main" id="{30A6A016-DAA4-49D2-91A9-9F99D8C83DC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39" name="AutoShape 292" descr="mail?cmd=cookie">
          <a:extLst>
            <a:ext uri="{FF2B5EF4-FFF2-40B4-BE49-F238E27FC236}">
              <a16:creationId xmlns:a16="http://schemas.microsoft.com/office/drawing/2014/main" id="{51B6C86D-C035-407D-A67F-181709E6C77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40" name="AutoShape 292" descr="mail?cmd=cookie">
          <a:extLst>
            <a:ext uri="{FF2B5EF4-FFF2-40B4-BE49-F238E27FC236}">
              <a16:creationId xmlns:a16="http://schemas.microsoft.com/office/drawing/2014/main" id="{034B6F26-1D6D-4726-BA0A-3CA64C5D991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41" name="AutoShape 292" descr="mail?cmd=cookie">
          <a:extLst>
            <a:ext uri="{FF2B5EF4-FFF2-40B4-BE49-F238E27FC236}">
              <a16:creationId xmlns:a16="http://schemas.microsoft.com/office/drawing/2014/main" id="{ECBA88DB-BE3F-4EAF-8AAA-8C974A66F6D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42" name="AutoShape 292" descr="mail?cmd=cookie">
          <a:extLst>
            <a:ext uri="{FF2B5EF4-FFF2-40B4-BE49-F238E27FC236}">
              <a16:creationId xmlns:a16="http://schemas.microsoft.com/office/drawing/2014/main" id="{9B2DB048-0DB3-47B2-AD79-79493D374E1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43" name="AutoShape 292" descr="mail?cmd=cookie">
          <a:extLst>
            <a:ext uri="{FF2B5EF4-FFF2-40B4-BE49-F238E27FC236}">
              <a16:creationId xmlns:a16="http://schemas.microsoft.com/office/drawing/2014/main" id="{610AEA3D-830E-4909-AF90-A97A5C1741B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44" name="AutoShape 292" descr="mail?cmd=cookie">
          <a:extLst>
            <a:ext uri="{FF2B5EF4-FFF2-40B4-BE49-F238E27FC236}">
              <a16:creationId xmlns:a16="http://schemas.microsoft.com/office/drawing/2014/main" id="{EE3579CE-0986-40FC-BB22-DADC93FCCA4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45" name="AutoShape 292" descr="mail?cmd=cookie">
          <a:extLst>
            <a:ext uri="{FF2B5EF4-FFF2-40B4-BE49-F238E27FC236}">
              <a16:creationId xmlns:a16="http://schemas.microsoft.com/office/drawing/2014/main" id="{EF7AC4B8-A99F-43FF-AB05-2A8F2A81B4E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140</xdr:row>
      <xdr:rowOff>0</xdr:rowOff>
    </xdr:from>
    <xdr:ext cx="9525" cy="733425"/>
    <xdr:sp macro="" textlink="">
      <xdr:nvSpPr>
        <xdr:cNvPr id="2746" name="AutoShape 292" descr="mail?cmd=cookie">
          <a:extLst>
            <a:ext uri="{FF2B5EF4-FFF2-40B4-BE49-F238E27FC236}">
              <a16:creationId xmlns:a16="http://schemas.microsoft.com/office/drawing/2014/main" id="{FED6BB8F-6274-41A1-A4C4-0A79CC0D28B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5055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140</xdr:row>
      <xdr:rowOff>0</xdr:rowOff>
    </xdr:from>
    <xdr:ext cx="9525" cy="733425"/>
    <xdr:sp macro="" textlink="">
      <xdr:nvSpPr>
        <xdr:cNvPr id="2747" name="AutoShape 292" descr="mail?cmd=cookie">
          <a:extLst>
            <a:ext uri="{FF2B5EF4-FFF2-40B4-BE49-F238E27FC236}">
              <a16:creationId xmlns:a16="http://schemas.microsoft.com/office/drawing/2014/main" id="{755C2FA8-FBA4-4ED4-8AD6-5D4E2FA5A75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5055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140</xdr:row>
      <xdr:rowOff>0</xdr:rowOff>
    </xdr:from>
    <xdr:ext cx="9525" cy="733425"/>
    <xdr:sp macro="" textlink="">
      <xdr:nvSpPr>
        <xdr:cNvPr id="2748" name="AutoShape 292" descr="mail?cmd=cookie">
          <a:extLst>
            <a:ext uri="{FF2B5EF4-FFF2-40B4-BE49-F238E27FC236}">
              <a16:creationId xmlns:a16="http://schemas.microsoft.com/office/drawing/2014/main" id="{1321F2EE-B420-4E23-9349-645A9BA0F00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5055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140</xdr:row>
      <xdr:rowOff>0</xdr:rowOff>
    </xdr:from>
    <xdr:ext cx="9525" cy="733425"/>
    <xdr:sp macro="" textlink="">
      <xdr:nvSpPr>
        <xdr:cNvPr id="2749" name="AutoShape 292" descr="mail?cmd=cookie">
          <a:extLst>
            <a:ext uri="{FF2B5EF4-FFF2-40B4-BE49-F238E27FC236}">
              <a16:creationId xmlns:a16="http://schemas.microsoft.com/office/drawing/2014/main" id="{52A143F6-E596-4425-ADA2-D1310071269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5055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140</xdr:row>
      <xdr:rowOff>0</xdr:rowOff>
    </xdr:from>
    <xdr:ext cx="9525" cy="733425"/>
    <xdr:sp macro="" textlink="">
      <xdr:nvSpPr>
        <xdr:cNvPr id="2750" name="AutoShape 292" descr="mail?cmd=cookie">
          <a:extLst>
            <a:ext uri="{FF2B5EF4-FFF2-40B4-BE49-F238E27FC236}">
              <a16:creationId xmlns:a16="http://schemas.microsoft.com/office/drawing/2014/main" id="{C9025EC7-C413-4920-94DD-A2BF6ADAB8F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5055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140</xdr:row>
      <xdr:rowOff>0</xdr:rowOff>
    </xdr:from>
    <xdr:ext cx="9525" cy="733425"/>
    <xdr:sp macro="" textlink="">
      <xdr:nvSpPr>
        <xdr:cNvPr id="2751" name="AutoShape 292" descr="mail?cmd=cookie">
          <a:extLst>
            <a:ext uri="{FF2B5EF4-FFF2-40B4-BE49-F238E27FC236}">
              <a16:creationId xmlns:a16="http://schemas.microsoft.com/office/drawing/2014/main" id="{DFD894B0-1B6E-4FF8-8038-EF3A15E5C51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5055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140</xdr:row>
      <xdr:rowOff>0</xdr:rowOff>
    </xdr:from>
    <xdr:ext cx="9525" cy="733425"/>
    <xdr:sp macro="" textlink="">
      <xdr:nvSpPr>
        <xdr:cNvPr id="2752" name="AutoShape 292" descr="mail?cmd=cookie">
          <a:extLst>
            <a:ext uri="{FF2B5EF4-FFF2-40B4-BE49-F238E27FC236}">
              <a16:creationId xmlns:a16="http://schemas.microsoft.com/office/drawing/2014/main" id="{3B891CC7-3250-4A53-8DA8-52B46CAF66E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5055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140</xdr:row>
      <xdr:rowOff>0</xdr:rowOff>
    </xdr:from>
    <xdr:ext cx="9525" cy="733425"/>
    <xdr:sp macro="" textlink="">
      <xdr:nvSpPr>
        <xdr:cNvPr id="2753" name="AutoShape 292" descr="mail?cmd=cookie">
          <a:extLst>
            <a:ext uri="{FF2B5EF4-FFF2-40B4-BE49-F238E27FC236}">
              <a16:creationId xmlns:a16="http://schemas.microsoft.com/office/drawing/2014/main" id="{91685C8B-49E5-43A2-84F0-9A4EDB8C825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5055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54" name="AutoShape 292" descr="mail?cmd=cookie">
          <a:extLst>
            <a:ext uri="{FF2B5EF4-FFF2-40B4-BE49-F238E27FC236}">
              <a16:creationId xmlns:a16="http://schemas.microsoft.com/office/drawing/2014/main" id="{E3AFC1BE-3007-470B-8DAA-1045146857E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55" name="AutoShape 292" descr="mail?cmd=cookie">
          <a:extLst>
            <a:ext uri="{FF2B5EF4-FFF2-40B4-BE49-F238E27FC236}">
              <a16:creationId xmlns:a16="http://schemas.microsoft.com/office/drawing/2014/main" id="{6760627A-E7B3-475C-A918-9128EE93D6F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56" name="AutoShape 292" descr="mail?cmd=cookie">
          <a:extLst>
            <a:ext uri="{FF2B5EF4-FFF2-40B4-BE49-F238E27FC236}">
              <a16:creationId xmlns:a16="http://schemas.microsoft.com/office/drawing/2014/main" id="{A6EFE961-D8BE-483F-BDA8-6A77199134B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57" name="AutoShape 292" descr="mail?cmd=cookie">
          <a:extLst>
            <a:ext uri="{FF2B5EF4-FFF2-40B4-BE49-F238E27FC236}">
              <a16:creationId xmlns:a16="http://schemas.microsoft.com/office/drawing/2014/main" id="{9B8C9237-FD79-4EF1-864E-4F0F5CA5904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58" name="AutoShape 292" descr="mail?cmd=cookie">
          <a:extLst>
            <a:ext uri="{FF2B5EF4-FFF2-40B4-BE49-F238E27FC236}">
              <a16:creationId xmlns:a16="http://schemas.microsoft.com/office/drawing/2014/main" id="{A72DC573-FB58-4E61-97BA-95919E6AA5D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59" name="AutoShape 292" descr="mail?cmd=cookie">
          <a:extLst>
            <a:ext uri="{FF2B5EF4-FFF2-40B4-BE49-F238E27FC236}">
              <a16:creationId xmlns:a16="http://schemas.microsoft.com/office/drawing/2014/main" id="{EA5D0629-2DAF-4B0F-B990-AC5424F7F40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60" name="AutoShape 292" descr="mail?cmd=cookie">
          <a:extLst>
            <a:ext uri="{FF2B5EF4-FFF2-40B4-BE49-F238E27FC236}">
              <a16:creationId xmlns:a16="http://schemas.microsoft.com/office/drawing/2014/main" id="{1E3B6080-B035-4FC8-9036-C059E927247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61" name="AutoShape 292" descr="mail?cmd=cookie">
          <a:extLst>
            <a:ext uri="{FF2B5EF4-FFF2-40B4-BE49-F238E27FC236}">
              <a16:creationId xmlns:a16="http://schemas.microsoft.com/office/drawing/2014/main" id="{6B48D154-7B3F-40B9-AEFB-E748C3C32A2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62" name="AutoShape 292" descr="mail?cmd=cookie">
          <a:extLst>
            <a:ext uri="{FF2B5EF4-FFF2-40B4-BE49-F238E27FC236}">
              <a16:creationId xmlns:a16="http://schemas.microsoft.com/office/drawing/2014/main" id="{F53F511C-257D-4550-9F90-093F345D5DF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63" name="AutoShape 292" descr="mail?cmd=cookie">
          <a:extLst>
            <a:ext uri="{FF2B5EF4-FFF2-40B4-BE49-F238E27FC236}">
              <a16:creationId xmlns:a16="http://schemas.microsoft.com/office/drawing/2014/main" id="{E2DC7A27-F0FE-4192-A1D5-DC7528CBD16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64" name="AutoShape 292" descr="mail?cmd=cookie">
          <a:extLst>
            <a:ext uri="{FF2B5EF4-FFF2-40B4-BE49-F238E27FC236}">
              <a16:creationId xmlns:a16="http://schemas.microsoft.com/office/drawing/2014/main" id="{A857020F-30C2-407C-BF64-32E6F495D43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65" name="AutoShape 292" descr="mail?cmd=cookie">
          <a:extLst>
            <a:ext uri="{FF2B5EF4-FFF2-40B4-BE49-F238E27FC236}">
              <a16:creationId xmlns:a16="http://schemas.microsoft.com/office/drawing/2014/main" id="{A1CEBE5A-E097-48AD-AF2E-BF59FF6BD4F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66" name="AutoShape 292" descr="mail?cmd=cookie">
          <a:extLst>
            <a:ext uri="{FF2B5EF4-FFF2-40B4-BE49-F238E27FC236}">
              <a16:creationId xmlns:a16="http://schemas.microsoft.com/office/drawing/2014/main" id="{B6E63396-049D-4BE5-A3FD-FA5B54A4CF5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67" name="AutoShape 292" descr="mail?cmd=cookie">
          <a:extLst>
            <a:ext uri="{FF2B5EF4-FFF2-40B4-BE49-F238E27FC236}">
              <a16:creationId xmlns:a16="http://schemas.microsoft.com/office/drawing/2014/main" id="{DC795062-9BD4-43EE-B98E-629EE19D279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68" name="AutoShape 292" descr="mail?cmd=cookie">
          <a:extLst>
            <a:ext uri="{FF2B5EF4-FFF2-40B4-BE49-F238E27FC236}">
              <a16:creationId xmlns:a16="http://schemas.microsoft.com/office/drawing/2014/main" id="{E0008F29-3AD7-42A6-890D-E2B5384F661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69" name="AutoShape 292" descr="mail?cmd=cookie">
          <a:extLst>
            <a:ext uri="{FF2B5EF4-FFF2-40B4-BE49-F238E27FC236}">
              <a16:creationId xmlns:a16="http://schemas.microsoft.com/office/drawing/2014/main" id="{4A86D830-A767-453C-A30C-6C23AE29A29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70" name="AutoShape 292" descr="mail?cmd=cookie">
          <a:extLst>
            <a:ext uri="{FF2B5EF4-FFF2-40B4-BE49-F238E27FC236}">
              <a16:creationId xmlns:a16="http://schemas.microsoft.com/office/drawing/2014/main" id="{6DDB381D-F870-49CF-AD98-04BAE64E3A9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71" name="AutoShape 292" descr="mail?cmd=cookie">
          <a:extLst>
            <a:ext uri="{FF2B5EF4-FFF2-40B4-BE49-F238E27FC236}">
              <a16:creationId xmlns:a16="http://schemas.microsoft.com/office/drawing/2014/main" id="{DF24BF53-5B0A-439B-84F4-92F590BA414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72" name="AutoShape 292" descr="mail?cmd=cookie">
          <a:extLst>
            <a:ext uri="{FF2B5EF4-FFF2-40B4-BE49-F238E27FC236}">
              <a16:creationId xmlns:a16="http://schemas.microsoft.com/office/drawing/2014/main" id="{AFA9D94F-9A31-481F-88C3-8CEAB2EB670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73" name="AutoShape 292" descr="mail?cmd=cookie">
          <a:extLst>
            <a:ext uri="{FF2B5EF4-FFF2-40B4-BE49-F238E27FC236}">
              <a16:creationId xmlns:a16="http://schemas.microsoft.com/office/drawing/2014/main" id="{2861353C-225B-497A-BAEB-F6C1DB08083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74" name="AutoShape 292" descr="mail?cmd=cookie">
          <a:extLst>
            <a:ext uri="{FF2B5EF4-FFF2-40B4-BE49-F238E27FC236}">
              <a16:creationId xmlns:a16="http://schemas.microsoft.com/office/drawing/2014/main" id="{A6ABD049-89C5-49C1-8F68-AA4E71CB7B1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75" name="AutoShape 292" descr="mail?cmd=cookie">
          <a:extLst>
            <a:ext uri="{FF2B5EF4-FFF2-40B4-BE49-F238E27FC236}">
              <a16:creationId xmlns:a16="http://schemas.microsoft.com/office/drawing/2014/main" id="{C5AFFDD0-6566-4FDE-8E2F-2977E189233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76" name="AutoShape 292" descr="mail?cmd=cookie">
          <a:extLst>
            <a:ext uri="{FF2B5EF4-FFF2-40B4-BE49-F238E27FC236}">
              <a16:creationId xmlns:a16="http://schemas.microsoft.com/office/drawing/2014/main" id="{0901B0B5-6AAC-40DE-A0FE-7032D23273F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77" name="AutoShape 292" descr="mail?cmd=cookie">
          <a:extLst>
            <a:ext uri="{FF2B5EF4-FFF2-40B4-BE49-F238E27FC236}">
              <a16:creationId xmlns:a16="http://schemas.microsoft.com/office/drawing/2014/main" id="{9B4170ED-0C9C-44E0-8072-000AF006B83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78" name="AutoShape 292" descr="mail?cmd=cookie">
          <a:extLst>
            <a:ext uri="{FF2B5EF4-FFF2-40B4-BE49-F238E27FC236}">
              <a16:creationId xmlns:a16="http://schemas.microsoft.com/office/drawing/2014/main" id="{4AE7345C-0BDB-4FA6-A3AA-6E74D911715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79" name="AutoShape 292" descr="mail?cmd=cookie">
          <a:extLst>
            <a:ext uri="{FF2B5EF4-FFF2-40B4-BE49-F238E27FC236}">
              <a16:creationId xmlns:a16="http://schemas.microsoft.com/office/drawing/2014/main" id="{35E3F54E-B6BE-46BB-A4A7-4D2BE7F5073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80" name="AutoShape 292" descr="mail?cmd=cookie">
          <a:extLst>
            <a:ext uri="{FF2B5EF4-FFF2-40B4-BE49-F238E27FC236}">
              <a16:creationId xmlns:a16="http://schemas.microsoft.com/office/drawing/2014/main" id="{3AA9BD78-A5B7-4589-984A-050DC8D19F2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81" name="AutoShape 292" descr="mail?cmd=cookie">
          <a:extLst>
            <a:ext uri="{FF2B5EF4-FFF2-40B4-BE49-F238E27FC236}">
              <a16:creationId xmlns:a16="http://schemas.microsoft.com/office/drawing/2014/main" id="{C5FEC024-8F0F-44D4-B397-39B1A51B8D2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82" name="AutoShape 292" descr="mail?cmd=cookie">
          <a:extLst>
            <a:ext uri="{FF2B5EF4-FFF2-40B4-BE49-F238E27FC236}">
              <a16:creationId xmlns:a16="http://schemas.microsoft.com/office/drawing/2014/main" id="{1FC78D2D-B6F7-4485-BF43-4D727AF09F9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83" name="AutoShape 292" descr="mail?cmd=cookie">
          <a:extLst>
            <a:ext uri="{FF2B5EF4-FFF2-40B4-BE49-F238E27FC236}">
              <a16:creationId xmlns:a16="http://schemas.microsoft.com/office/drawing/2014/main" id="{55C05190-AC23-4A16-AC88-0640CA52D17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84" name="AutoShape 292" descr="mail?cmd=cookie">
          <a:extLst>
            <a:ext uri="{FF2B5EF4-FFF2-40B4-BE49-F238E27FC236}">
              <a16:creationId xmlns:a16="http://schemas.microsoft.com/office/drawing/2014/main" id="{B11539D0-4C9D-485F-9E21-F2D8DBCF93F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85" name="AutoShape 292" descr="mail?cmd=cookie">
          <a:extLst>
            <a:ext uri="{FF2B5EF4-FFF2-40B4-BE49-F238E27FC236}">
              <a16:creationId xmlns:a16="http://schemas.microsoft.com/office/drawing/2014/main" id="{7E7D2B7A-8B75-4D39-B1BE-F03B18A45F7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86" name="AutoShape 292" descr="mail?cmd=cookie">
          <a:extLst>
            <a:ext uri="{FF2B5EF4-FFF2-40B4-BE49-F238E27FC236}">
              <a16:creationId xmlns:a16="http://schemas.microsoft.com/office/drawing/2014/main" id="{77CA3CA0-994E-4C1A-AC81-E6A22096E8A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87" name="AutoShape 292" descr="mail?cmd=cookie">
          <a:extLst>
            <a:ext uri="{FF2B5EF4-FFF2-40B4-BE49-F238E27FC236}">
              <a16:creationId xmlns:a16="http://schemas.microsoft.com/office/drawing/2014/main" id="{AD1BAA14-C4D0-494E-8B4C-8CB7C83D41A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88" name="AutoShape 292" descr="mail?cmd=cookie">
          <a:extLst>
            <a:ext uri="{FF2B5EF4-FFF2-40B4-BE49-F238E27FC236}">
              <a16:creationId xmlns:a16="http://schemas.microsoft.com/office/drawing/2014/main" id="{28E1C759-D4F4-47A4-ABCD-D3F81C641A7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89" name="AutoShape 292" descr="mail?cmd=cookie">
          <a:extLst>
            <a:ext uri="{FF2B5EF4-FFF2-40B4-BE49-F238E27FC236}">
              <a16:creationId xmlns:a16="http://schemas.microsoft.com/office/drawing/2014/main" id="{95346A52-14B4-4661-A2D5-FB7ABB9E02D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90" name="AutoShape 292" descr="mail?cmd=cookie">
          <a:extLst>
            <a:ext uri="{FF2B5EF4-FFF2-40B4-BE49-F238E27FC236}">
              <a16:creationId xmlns:a16="http://schemas.microsoft.com/office/drawing/2014/main" id="{29C2FB3B-0D6D-4943-83E8-E3A19E872F3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91" name="AutoShape 292" descr="mail?cmd=cookie">
          <a:extLst>
            <a:ext uri="{FF2B5EF4-FFF2-40B4-BE49-F238E27FC236}">
              <a16:creationId xmlns:a16="http://schemas.microsoft.com/office/drawing/2014/main" id="{EC445DDE-5E33-4761-8804-F874451AAD5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92" name="AutoShape 292" descr="mail?cmd=cookie">
          <a:extLst>
            <a:ext uri="{FF2B5EF4-FFF2-40B4-BE49-F238E27FC236}">
              <a16:creationId xmlns:a16="http://schemas.microsoft.com/office/drawing/2014/main" id="{E3991032-B25C-4AD0-9F4A-B0E9124D5A5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93" name="AutoShape 292" descr="mail?cmd=cookie">
          <a:extLst>
            <a:ext uri="{FF2B5EF4-FFF2-40B4-BE49-F238E27FC236}">
              <a16:creationId xmlns:a16="http://schemas.microsoft.com/office/drawing/2014/main" id="{E3EBB33A-6D96-4524-8ED5-58A24D7869C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94" name="AutoShape 292" descr="mail?cmd=cookie">
          <a:extLst>
            <a:ext uri="{FF2B5EF4-FFF2-40B4-BE49-F238E27FC236}">
              <a16:creationId xmlns:a16="http://schemas.microsoft.com/office/drawing/2014/main" id="{D6112302-0170-4CD3-A023-E73A7D5D1F3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95" name="AutoShape 292" descr="mail?cmd=cookie">
          <a:extLst>
            <a:ext uri="{FF2B5EF4-FFF2-40B4-BE49-F238E27FC236}">
              <a16:creationId xmlns:a16="http://schemas.microsoft.com/office/drawing/2014/main" id="{1C4DE347-A1CF-4E5F-8980-3A4A3AE46DE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96" name="AutoShape 292" descr="mail?cmd=cookie">
          <a:extLst>
            <a:ext uri="{FF2B5EF4-FFF2-40B4-BE49-F238E27FC236}">
              <a16:creationId xmlns:a16="http://schemas.microsoft.com/office/drawing/2014/main" id="{6FB164D9-F29B-47AD-AE06-D3271088C02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733425"/>
    <xdr:sp macro="" textlink="">
      <xdr:nvSpPr>
        <xdr:cNvPr id="2797" name="AutoShape 292" descr="mail?cmd=cookie">
          <a:extLst>
            <a:ext uri="{FF2B5EF4-FFF2-40B4-BE49-F238E27FC236}">
              <a16:creationId xmlns:a16="http://schemas.microsoft.com/office/drawing/2014/main" id="{9A44FD09-C9B4-46F4-862A-30E6F070444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98" name="AutoShape 292" descr="mail?cmd=cookie">
          <a:extLst>
            <a:ext uri="{FF2B5EF4-FFF2-40B4-BE49-F238E27FC236}">
              <a16:creationId xmlns:a16="http://schemas.microsoft.com/office/drawing/2014/main" id="{5E077B65-4D0A-4338-B05F-9AC4E8AC681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799" name="AutoShape 292" descr="mail?cmd=cookie">
          <a:extLst>
            <a:ext uri="{FF2B5EF4-FFF2-40B4-BE49-F238E27FC236}">
              <a16:creationId xmlns:a16="http://schemas.microsoft.com/office/drawing/2014/main" id="{51320DA5-9E53-4660-8CF1-033DDDDE63C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800" name="AutoShape 292" descr="mail?cmd=cookie">
          <a:extLst>
            <a:ext uri="{FF2B5EF4-FFF2-40B4-BE49-F238E27FC236}">
              <a16:creationId xmlns:a16="http://schemas.microsoft.com/office/drawing/2014/main" id="{0A35B384-F3B4-4F4B-AB81-36A96257D70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139</xdr:row>
      <xdr:rowOff>0</xdr:rowOff>
    </xdr:from>
    <xdr:ext cx="9525" cy="971550"/>
    <xdr:sp macro="" textlink="">
      <xdr:nvSpPr>
        <xdr:cNvPr id="2801" name="AutoShape 292" descr="mail?cmd=cookie">
          <a:extLst>
            <a:ext uri="{FF2B5EF4-FFF2-40B4-BE49-F238E27FC236}">
              <a16:creationId xmlns:a16="http://schemas.microsoft.com/office/drawing/2014/main" id="{044BEC0E-333D-453F-B1EE-8E510292F54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454140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143</xdr:row>
      <xdr:rowOff>0</xdr:rowOff>
    </xdr:from>
    <xdr:ext cx="9525" cy="733425"/>
    <xdr:sp macro="" textlink="">
      <xdr:nvSpPr>
        <xdr:cNvPr id="2802" name="AutoShape 292" descr="mail?cmd=cookie">
          <a:extLst>
            <a:ext uri="{FF2B5EF4-FFF2-40B4-BE49-F238E27FC236}">
              <a16:creationId xmlns:a16="http://schemas.microsoft.com/office/drawing/2014/main" id="{BFE1896E-5D2B-47BD-9DBD-C8FC19D55C4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63035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143</xdr:row>
      <xdr:rowOff>0</xdr:rowOff>
    </xdr:from>
    <xdr:ext cx="9525" cy="733425"/>
    <xdr:sp macro="" textlink="">
      <xdr:nvSpPr>
        <xdr:cNvPr id="2803" name="AutoShape 292" descr="mail?cmd=cookie">
          <a:extLst>
            <a:ext uri="{FF2B5EF4-FFF2-40B4-BE49-F238E27FC236}">
              <a16:creationId xmlns:a16="http://schemas.microsoft.com/office/drawing/2014/main" id="{3C435B7A-8B7B-49C5-8A64-4FED3B65DDE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63035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143</xdr:row>
      <xdr:rowOff>0</xdr:rowOff>
    </xdr:from>
    <xdr:ext cx="9525" cy="733425"/>
    <xdr:sp macro="" textlink="">
      <xdr:nvSpPr>
        <xdr:cNvPr id="2804" name="AutoShape 292" descr="mail?cmd=cookie">
          <a:extLst>
            <a:ext uri="{FF2B5EF4-FFF2-40B4-BE49-F238E27FC236}">
              <a16:creationId xmlns:a16="http://schemas.microsoft.com/office/drawing/2014/main" id="{E6B90310-2F73-4028-8E5E-7BE96BF877F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63035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143</xdr:row>
      <xdr:rowOff>0</xdr:rowOff>
    </xdr:from>
    <xdr:ext cx="9525" cy="733425"/>
    <xdr:sp macro="" textlink="">
      <xdr:nvSpPr>
        <xdr:cNvPr id="2805" name="AutoShape 292" descr="mail?cmd=cookie">
          <a:extLst>
            <a:ext uri="{FF2B5EF4-FFF2-40B4-BE49-F238E27FC236}">
              <a16:creationId xmlns:a16="http://schemas.microsoft.com/office/drawing/2014/main" id="{9640924F-F400-4336-A209-95068884A15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63035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06" name="AutoShape 292" descr="mail?cmd=cookie">
          <a:extLst>
            <a:ext uri="{FF2B5EF4-FFF2-40B4-BE49-F238E27FC236}">
              <a16:creationId xmlns:a16="http://schemas.microsoft.com/office/drawing/2014/main" id="{85884D9C-7388-4493-9B19-BFF29FBD273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07" name="AutoShape 292" descr="mail?cmd=cookie">
          <a:extLst>
            <a:ext uri="{FF2B5EF4-FFF2-40B4-BE49-F238E27FC236}">
              <a16:creationId xmlns:a16="http://schemas.microsoft.com/office/drawing/2014/main" id="{D54347AF-2CD6-4743-A50A-CC58B03F164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08" name="AutoShape 292" descr="mail?cmd=cookie">
          <a:extLst>
            <a:ext uri="{FF2B5EF4-FFF2-40B4-BE49-F238E27FC236}">
              <a16:creationId xmlns:a16="http://schemas.microsoft.com/office/drawing/2014/main" id="{40E6CC1C-91D2-4E51-A6AF-6C6F09F4515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09" name="AutoShape 292" descr="mail?cmd=cookie">
          <a:extLst>
            <a:ext uri="{FF2B5EF4-FFF2-40B4-BE49-F238E27FC236}">
              <a16:creationId xmlns:a16="http://schemas.microsoft.com/office/drawing/2014/main" id="{1B685355-9EB3-4AF7-ADA4-CDEE5866EA3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10" name="AutoShape 292" descr="mail?cmd=cookie">
          <a:extLst>
            <a:ext uri="{FF2B5EF4-FFF2-40B4-BE49-F238E27FC236}">
              <a16:creationId xmlns:a16="http://schemas.microsoft.com/office/drawing/2014/main" id="{9837C32C-6239-4A1F-A219-A666944963C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11" name="AutoShape 292" descr="mail?cmd=cookie">
          <a:extLst>
            <a:ext uri="{FF2B5EF4-FFF2-40B4-BE49-F238E27FC236}">
              <a16:creationId xmlns:a16="http://schemas.microsoft.com/office/drawing/2014/main" id="{A0848339-7569-4D31-9E4A-F81889CB195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12" name="AutoShape 292" descr="mail?cmd=cookie">
          <a:extLst>
            <a:ext uri="{FF2B5EF4-FFF2-40B4-BE49-F238E27FC236}">
              <a16:creationId xmlns:a16="http://schemas.microsoft.com/office/drawing/2014/main" id="{F7ED540E-6EFF-4CC0-AD2D-2F0B3292843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13" name="AutoShape 292" descr="mail?cmd=cookie">
          <a:extLst>
            <a:ext uri="{FF2B5EF4-FFF2-40B4-BE49-F238E27FC236}">
              <a16:creationId xmlns:a16="http://schemas.microsoft.com/office/drawing/2014/main" id="{F8BDE7CA-358B-4B98-A150-67E9B2D0D8E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14" name="AutoShape 292" descr="mail?cmd=cookie">
          <a:extLst>
            <a:ext uri="{FF2B5EF4-FFF2-40B4-BE49-F238E27FC236}">
              <a16:creationId xmlns:a16="http://schemas.microsoft.com/office/drawing/2014/main" id="{043804E6-BF45-4308-AB15-3F3FD3FE923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15" name="AutoShape 292" descr="mail?cmd=cookie">
          <a:extLst>
            <a:ext uri="{FF2B5EF4-FFF2-40B4-BE49-F238E27FC236}">
              <a16:creationId xmlns:a16="http://schemas.microsoft.com/office/drawing/2014/main" id="{754BC527-E18B-4FCC-977C-350CF9D94A0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16" name="AutoShape 292" descr="mail?cmd=cookie">
          <a:extLst>
            <a:ext uri="{FF2B5EF4-FFF2-40B4-BE49-F238E27FC236}">
              <a16:creationId xmlns:a16="http://schemas.microsoft.com/office/drawing/2014/main" id="{B53B5439-463B-4877-A2AE-FA7F1C91E1E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17" name="AutoShape 292" descr="mail?cmd=cookie">
          <a:extLst>
            <a:ext uri="{FF2B5EF4-FFF2-40B4-BE49-F238E27FC236}">
              <a16:creationId xmlns:a16="http://schemas.microsoft.com/office/drawing/2014/main" id="{3398A51F-9DA7-4248-BE87-65934D7FB26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18" name="AutoShape 292" descr="mail?cmd=cookie">
          <a:extLst>
            <a:ext uri="{FF2B5EF4-FFF2-40B4-BE49-F238E27FC236}">
              <a16:creationId xmlns:a16="http://schemas.microsoft.com/office/drawing/2014/main" id="{8D29986F-165A-4B1E-8378-79F62C03B1D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19" name="AutoShape 292" descr="mail?cmd=cookie">
          <a:extLst>
            <a:ext uri="{FF2B5EF4-FFF2-40B4-BE49-F238E27FC236}">
              <a16:creationId xmlns:a16="http://schemas.microsoft.com/office/drawing/2014/main" id="{8F48040D-D277-4741-B2AC-B6BC150D221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20" name="AutoShape 292" descr="mail?cmd=cookie">
          <a:extLst>
            <a:ext uri="{FF2B5EF4-FFF2-40B4-BE49-F238E27FC236}">
              <a16:creationId xmlns:a16="http://schemas.microsoft.com/office/drawing/2014/main" id="{6FFE5A39-714D-4A86-815D-29BEBA702D7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21" name="AutoShape 292" descr="mail?cmd=cookie">
          <a:extLst>
            <a:ext uri="{FF2B5EF4-FFF2-40B4-BE49-F238E27FC236}">
              <a16:creationId xmlns:a16="http://schemas.microsoft.com/office/drawing/2014/main" id="{F0AB5ACC-55D9-4E3E-9845-A0897443782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22" name="AutoShape 292" descr="mail?cmd=cookie">
          <a:extLst>
            <a:ext uri="{FF2B5EF4-FFF2-40B4-BE49-F238E27FC236}">
              <a16:creationId xmlns:a16="http://schemas.microsoft.com/office/drawing/2014/main" id="{32ABBFC8-C4E8-446F-9054-A45635193F8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23" name="AutoShape 292" descr="mail?cmd=cookie">
          <a:extLst>
            <a:ext uri="{FF2B5EF4-FFF2-40B4-BE49-F238E27FC236}">
              <a16:creationId xmlns:a16="http://schemas.microsoft.com/office/drawing/2014/main" id="{0EEA570B-8A53-4B69-9F11-1A56173A1CA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24" name="AutoShape 292" descr="mail?cmd=cookie">
          <a:extLst>
            <a:ext uri="{FF2B5EF4-FFF2-40B4-BE49-F238E27FC236}">
              <a16:creationId xmlns:a16="http://schemas.microsoft.com/office/drawing/2014/main" id="{12958C4D-E92B-4F5A-BAA6-45A0A4D9114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25" name="AutoShape 292" descr="mail?cmd=cookie">
          <a:extLst>
            <a:ext uri="{FF2B5EF4-FFF2-40B4-BE49-F238E27FC236}">
              <a16:creationId xmlns:a16="http://schemas.microsoft.com/office/drawing/2014/main" id="{1988695F-D96D-40EA-9BB0-917A96DBE4C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26" name="AutoShape 292" descr="mail?cmd=cookie">
          <a:extLst>
            <a:ext uri="{FF2B5EF4-FFF2-40B4-BE49-F238E27FC236}">
              <a16:creationId xmlns:a16="http://schemas.microsoft.com/office/drawing/2014/main" id="{ABB19327-AE11-442A-B380-D6113E98AD3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27" name="AutoShape 292" descr="mail?cmd=cookie">
          <a:extLst>
            <a:ext uri="{FF2B5EF4-FFF2-40B4-BE49-F238E27FC236}">
              <a16:creationId xmlns:a16="http://schemas.microsoft.com/office/drawing/2014/main" id="{795CF9CC-3376-44D4-B832-DDB7592B1F5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28" name="AutoShape 292" descr="mail?cmd=cookie">
          <a:extLst>
            <a:ext uri="{FF2B5EF4-FFF2-40B4-BE49-F238E27FC236}">
              <a16:creationId xmlns:a16="http://schemas.microsoft.com/office/drawing/2014/main" id="{3B52CAF5-1558-4257-8306-ECCF00C4869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29" name="AutoShape 292" descr="mail?cmd=cookie">
          <a:extLst>
            <a:ext uri="{FF2B5EF4-FFF2-40B4-BE49-F238E27FC236}">
              <a16:creationId xmlns:a16="http://schemas.microsoft.com/office/drawing/2014/main" id="{A330B6E7-AB88-4B1C-91A5-B9D5779B639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30" name="AutoShape 292" descr="mail?cmd=cookie">
          <a:extLst>
            <a:ext uri="{FF2B5EF4-FFF2-40B4-BE49-F238E27FC236}">
              <a16:creationId xmlns:a16="http://schemas.microsoft.com/office/drawing/2014/main" id="{E26A8A55-9B4B-408B-9150-01A16C8CCF9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31" name="AutoShape 292" descr="mail?cmd=cookie">
          <a:extLst>
            <a:ext uri="{FF2B5EF4-FFF2-40B4-BE49-F238E27FC236}">
              <a16:creationId xmlns:a16="http://schemas.microsoft.com/office/drawing/2014/main" id="{8868A9EA-5E0C-44D6-8548-50BE06DFD8E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32" name="AutoShape 292" descr="mail?cmd=cookie">
          <a:extLst>
            <a:ext uri="{FF2B5EF4-FFF2-40B4-BE49-F238E27FC236}">
              <a16:creationId xmlns:a16="http://schemas.microsoft.com/office/drawing/2014/main" id="{FEAF3DE9-4C09-4BEC-88F3-1F8CE494194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33" name="AutoShape 292" descr="mail?cmd=cookie">
          <a:extLst>
            <a:ext uri="{FF2B5EF4-FFF2-40B4-BE49-F238E27FC236}">
              <a16:creationId xmlns:a16="http://schemas.microsoft.com/office/drawing/2014/main" id="{5F1B1375-7391-430A-A3CC-A721A9917D7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34" name="AutoShape 292" descr="mail?cmd=cookie">
          <a:extLst>
            <a:ext uri="{FF2B5EF4-FFF2-40B4-BE49-F238E27FC236}">
              <a16:creationId xmlns:a16="http://schemas.microsoft.com/office/drawing/2014/main" id="{FB7EB589-7780-49F9-B11D-8D3015B33D6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35" name="AutoShape 292" descr="mail?cmd=cookie">
          <a:extLst>
            <a:ext uri="{FF2B5EF4-FFF2-40B4-BE49-F238E27FC236}">
              <a16:creationId xmlns:a16="http://schemas.microsoft.com/office/drawing/2014/main" id="{0621CB7D-C688-43C0-8E4E-85BAD6995AC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36" name="AutoShape 292" descr="mail?cmd=cookie">
          <a:extLst>
            <a:ext uri="{FF2B5EF4-FFF2-40B4-BE49-F238E27FC236}">
              <a16:creationId xmlns:a16="http://schemas.microsoft.com/office/drawing/2014/main" id="{06B17F0F-7154-447E-8F6C-2BEF3287A7A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159</xdr:row>
      <xdr:rowOff>0</xdr:rowOff>
    </xdr:from>
    <xdr:ext cx="9525" cy="733425"/>
    <xdr:sp macro="" textlink="">
      <xdr:nvSpPr>
        <xdr:cNvPr id="2837" name="AutoShape 292" descr="mail?cmd=cookie">
          <a:extLst>
            <a:ext uri="{FF2B5EF4-FFF2-40B4-BE49-F238E27FC236}">
              <a16:creationId xmlns:a16="http://schemas.microsoft.com/office/drawing/2014/main" id="{3D63D504-1FB8-4ED5-AB60-691301443C1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3961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160</xdr:row>
      <xdr:rowOff>0</xdr:rowOff>
    </xdr:from>
    <xdr:ext cx="9525" cy="733425"/>
    <xdr:sp macro="" textlink="">
      <xdr:nvSpPr>
        <xdr:cNvPr id="2838" name="AutoShape 292" descr="mail?cmd=cookie">
          <a:extLst>
            <a:ext uri="{FF2B5EF4-FFF2-40B4-BE49-F238E27FC236}">
              <a16:creationId xmlns:a16="http://schemas.microsoft.com/office/drawing/2014/main" id="{5AC6A8E6-624C-405E-96B0-687836278C6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2664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160</xdr:row>
      <xdr:rowOff>0</xdr:rowOff>
    </xdr:from>
    <xdr:ext cx="9525" cy="733425"/>
    <xdr:sp macro="" textlink="">
      <xdr:nvSpPr>
        <xdr:cNvPr id="2839" name="AutoShape 292" descr="mail?cmd=cookie">
          <a:extLst>
            <a:ext uri="{FF2B5EF4-FFF2-40B4-BE49-F238E27FC236}">
              <a16:creationId xmlns:a16="http://schemas.microsoft.com/office/drawing/2014/main" id="{34B8287A-DC15-4F05-BFD1-286634533FC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2664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160</xdr:row>
      <xdr:rowOff>0</xdr:rowOff>
    </xdr:from>
    <xdr:ext cx="9525" cy="733425"/>
    <xdr:sp macro="" textlink="">
      <xdr:nvSpPr>
        <xdr:cNvPr id="2840" name="AutoShape 292" descr="mail?cmd=cookie">
          <a:extLst>
            <a:ext uri="{FF2B5EF4-FFF2-40B4-BE49-F238E27FC236}">
              <a16:creationId xmlns:a16="http://schemas.microsoft.com/office/drawing/2014/main" id="{1A4FAD48-994A-4960-B1FC-5A5F7067580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2664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160</xdr:row>
      <xdr:rowOff>0</xdr:rowOff>
    </xdr:from>
    <xdr:ext cx="9525" cy="733425"/>
    <xdr:sp macro="" textlink="">
      <xdr:nvSpPr>
        <xdr:cNvPr id="2841" name="AutoShape 292" descr="mail?cmd=cookie">
          <a:extLst>
            <a:ext uri="{FF2B5EF4-FFF2-40B4-BE49-F238E27FC236}">
              <a16:creationId xmlns:a16="http://schemas.microsoft.com/office/drawing/2014/main" id="{F8E4E9F1-4562-4470-B27B-726634BDAE7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2664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160</xdr:row>
      <xdr:rowOff>0</xdr:rowOff>
    </xdr:from>
    <xdr:ext cx="9525" cy="733425"/>
    <xdr:sp macro="" textlink="">
      <xdr:nvSpPr>
        <xdr:cNvPr id="2842" name="AutoShape 292" descr="mail?cmd=cookie">
          <a:extLst>
            <a:ext uri="{FF2B5EF4-FFF2-40B4-BE49-F238E27FC236}">
              <a16:creationId xmlns:a16="http://schemas.microsoft.com/office/drawing/2014/main" id="{E255737A-1346-4A81-81C2-64D708656DD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2664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160</xdr:row>
      <xdr:rowOff>0</xdr:rowOff>
    </xdr:from>
    <xdr:ext cx="9525" cy="733425"/>
    <xdr:sp macro="" textlink="">
      <xdr:nvSpPr>
        <xdr:cNvPr id="2843" name="AutoShape 292" descr="mail?cmd=cookie">
          <a:extLst>
            <a:ext uri="{FF2B5EF4-FFF2-40B4-BE49-F238E27FC236}">
              <a16:creationId xmlns:a16="http://schemas.microsoft.com/office/drawing/2014/main" id="{D12A3E3D-14B8-489E-9D9F-6AFDEE80485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2664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160</xdr:row>
      <xdr:rowOff>0</xdr:rowOff>
    </xdr:from>
    <xdr:ext cx="9525" cy="733425"/>
    <xdr:sp macro="" textlink="">
      <xdr:nvSpPr>
        <xdr:cNvPr id="2844" name="AutoShape 292" descr="mail?cmd=cookie">
          <a:extLst>
            <a:ext uri="{FF2B5EF4-FFF2-40B4-BE49-F238E27FC236}">
              <a16:creationId xmlns:a16="http://schemas.microsoft.com/office/drawing/2014/main" id="{F60A7E8F-ADEA-4F6E-8195-63DA0205CB3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2664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160</xdr:row>
      <xdr:rowOff>0</xdr:rowOff>
    </xdr:from>
    <xdr:ext cx="9525" cy="733425"/>
    <xdr:sp macro="" textlink="">
      <xdr:nvSpPr>
        <xdr:cNvPr id="2845" name="AutoShape 292" descr="mail?cmd=cookie">
          <a:extLst>
            <a:ext uri="{FF2B5EF4-FFF2-40B4-BE49-F238E27FC236}">
              <a16:creationId xmlns:a16="http://schemas.microsoft.com/office/drawing/2014/main" id="{292EC8EF-335B-4913-A218-8DA9CC0456E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2664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160</xdr:row>
      <xdr:rowOff>0</xdr:rowOff>
    </xdr:from>
    <xdr:ext cx="9525" cy="733425"/>
    <xdr:sp macro="" textlink="">
      <xdr:nvSpPr>
        <xdr:cNvPr id="2846" name="AutoShape 292" descr="mail?cmd=cookie">
          <a:extLst>
            <a:ext uri="{FF2B5EF4-FFF2-40B4-BE49-F238E27FC236}">
              <a16:creationId xmlns:a16="http://schemas.microsoft.com/office/drawing/2014/main" id="{2E5CC318-C1AD-4835-8510-096362401AE9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2664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160</xdr:row>
      <xdr:rowOff>0</xdr:rowOff>
    </xdr:from>
    <xdr:ext cx="9525" cy="733425"/>
    <xdr:sp macro="" textlink="">
      <xdr:nvSpPr>
        <xdr:cNvPr id="2847" name="AutoShape 292" descr="mail?cmd=cookie">
          <a:extLst>
            <a:ext uri="{FF2B5EF4-FFF2-40B4-BE49-F238E27FC236}">
              <a16:creationId xmlns:a16="http://schemas.microsoft.com/office/drawing/2014/main" id="{670FD4FE-2CC2-477C-A424-BEDC03550F5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2664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160</xdr:row>
      <xdr:rowOff>0</xdr:rowOff>
    </xdr:from>
    <xdr:ext cx="9525" cy="733425"/>
    <xdr:sp macro="" textlink="">
      <xdr:nvSpPr>
        <xdr:cNvPr id="2848" name="AutoShape 292" descr="mail?cmd=cookie">
          <a:extLst>
            <a:ext uri="{FF2B5EF4-FFF2-40B4-BE49-F238E27FC236}">
              <a16:creationId xmlns:a16="http://schemas.microsoft.com/office/drawing/2014/main" id="{476C33D1-6AE3-4C0A-93CA-08E107D8352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2664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160</xdr:row>
      <xdr:rowOff>0</xdr:rowOff>
    </xdr:from>
    <xdr:ext cx="9525" cy="733425"/>
    <xdr:sp macro="" textlink="">
      <xdr:nvSpPr>
        <xdr:cNvPr id="2849" name="AutoShape 292" descr="mail?cmd=cookie">
          <a:extLst>
            <a:ext uri="{FF2B5EF4-FFF2-40B4-BE49-F238E27FC236}">
              <a16:creationId xmlns:a16="http://schemas.microsoft.com/office/drawing/2014/main" id="{88F118D4-0DBD-423A-8065-F388BE5A8BE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2664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160</xdr:row>
      <xdr:rowOff>0</xdr:rowOff>
    </xdr:from>
    <xdr:ext cx="9525" cy="733425"/>
    <xdr:sp macro="" textlink="">
      <xdr:nvSpPr>
        <xdr:cNvPr id="2850" name="AutoShape 292" descr="mail?cmd=cookie">
          <a:extLst>
            <a:ext uri="{FF2B5EF4-FFF2-40B4-BE49-F238E27FC236}">
              <a16:creationId xmlns:a16="http://schemas.microsoft.com/office/drawing/2014/main" id="{38B76AD2-81F1-43E7-8537-9FF1BE51BC2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2664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160</xdr:row>
      <xdr:rowOff>0</xdr:rowOff>
    </xdr:from>
    <xdr:ext cx="9525" cy="733425"/>
    <xdr:sp macro="" textlink="">
      <xdr:nvSpPr>
        <xdr:cNvPr id="2851" name="AutoShape 292" descr="mail?cmd=cookie">
          <a:extLst>
            <a:ext uri="{FF2B5EF4-FFF2-40B4-BE49-F238E27FC236}">
              <a16:creationId xmlns:a16="http://schemas.microsoft.com/office/drawing/2014/main" id="{DA9C9480-0EE7-4753-B89E-6722A7A6A60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2664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160</xdr:row>
      <xdr:rowOff>0</xdr:rowOff>
    </xdr:from>
    <xdr:ext cx="9525" cy="733425"/>
    <xdr:sp macro="" textlink="">
      <xdr:nvSpPr>
        <xdr:cNvPr id="2852" name="AutoShape 292" descr="mail?cmd=cookie">
          <a:extLst>
            <a:ext uri="{FF2B5EF4-FFF2-40B4-BE49-F238E27FC236}">
              <a16:creationId xmlns:a16="http://schemas.microsoft.com/office/drawing/2014/main" id="{63270B24-86D7-4D6F-9CDF-CB5CBE40336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2664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160</xdr:row>
      <xdr:rowOff>0</xdr:rowOff>
    </xdr:from>
    <xdr:ext cx="9525" cy="733425"/>
    <xdr:sp macro="" textlink="">
      <xdr:nvSpPr>
        <xdr:cNvPr id="2853" name="AutoShape 292" descr="mail?cmd=cookie">
          <a:extLst>
            <a:ext uri="{FF2B5EF4-FFF2-40B4-BE49-F238E27FC236}">
              <a16:creationId xmlns:a16="http://schemas.microsoft.com/office/drawing/2014/main" id="{36146459-EED0-4056-887A-059F655B1EB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2664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161</xdr:row>
      <xdr:rowOff>0</xdr:rowOff>
    </xdr:from>
    <xdr:ext cx="9525" cy="733425"/>
    <xdr:sp macro="" textlink="">
      <xdr:nvSpPr>
        <xdr:cNvPr id="2854" name="AutoShape 292" descr="mail?cmd=cookie">
          <a:extLst>
            <a:ext uri="{FF2B5EF4-FFF2-40B4-BE49-F238E27FC236}">
              <a16:creationId xmlns:a16="http://schemas.microsoft.com/office/drawing/2014/main" id="{A2199A92-E7ED-4061-89CE-43CB9A8F497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609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161</xdr:row>
      <xdr:rowOff>0</xdr:rowOff>
    </xdr:from>
    <xdr:ext cx="9525" cy="733425"/>
    <xdr:sp macro="" textlink="">
      <xdr:nvSpPr>
        <xdr:cNvPr id="2855" name="AutoShape 292" descr="mail?cmd=cookie">
          <a:extLst>
            <a:ext uri="{FF2B5EF4-FFF2-40B4-BE49-F238E27FC236}">
              <a16:creationId xmlns:a16="http://schemas.microsoft.com/office/drawing/2014/main" id="{51391E54-31C3-444E-BE3F-8E75B08CD7B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609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161</xdr:row>
      <xdr:rowOff>0</xdr:rowOff>
    </xdr:from>
    <xdr:ext cx="9525" cy="733425"/>
    <xdr:sp macro="" textlink="">
      <xdr:nvSpPr>
        <xdr:cNvPr id="2856" name="AutoShape 292" descr="mail?cmd=cookie">
          <a:extLst>
            <a:ext uri="{FF2B5EF4-FFF2-40B4-BE49-F238E27FC236}">
              <a16:creationId xmlns:a16="http://schemas.microsoft.com/office/drawing/2014/main" id="{36602176-CB4A-4AF3-A968-0035A18C2C5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609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161</xdr:row>
      <xdr:rowOff>0</xdr:rowOff>
    </xdr:from>
    <xdr:ext cx="9525" cy="733425"/>
    <xdr:sp macro="" textlink="">
      <xdr:nvSpPr>
        <xdr:cNvPr id="2857" name="AutoShape 292" descr="mail?cmd=cookie">
          <a:extLst>
            <a:ext uri="{FF2B5EF4-FFF2-40B4-BE49-F238E27FC236}">
              <a16:creationId xmlns:a16="http://schemas.microsoft.com/office/drawing/2014/main" id="{78DD2B54-0991-42CA-BE32-1A1BCFD408E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609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161</xdr:row>
      <xdr:rowOff>0</xdr:rowOff>
    </xdr:from>
    <xdr:ext cx="9525" cy="733425"/>
    <xdr:sp macro="" textlink="">
      <xdr:nvSpPr>
        <xdr:cNvPr id="2858" name="AutoShape 292" descr="mail?cmd=cookie">
          <a:extLst>
            <a:ext uri="{FF2B5EF4-FFF2-40B4-BE49-F238E27FC236}">
              <a16:creationId xmlns:a16="http://schemas.microsoft.com/office/drawing/2014/main" id="{65E19697-BAC7-4D46-A630-E088C4EF946C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609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161</xdr:row>
      <xdr:rowOff>0</xdr:rowOff>
    </xdr:from>
    <xdr:ext cx="9525" cy="733425"/>
    <xdr:sp macro="" textlink="">
      <xdr:nvSpPr>
        <xdr:cNvPr id="2859" name="AutoShape 292" descr="mail?cmd=cookie">
          <a:extLst>
            <a:ext uri="{FF2B5EF4-FFF2-40B4-BE49-F238E27FC236}">
              <a16:creationId xmlns:a16="http://schemas.microsoft.com/office/drawing/2014/main" id="{C96C24EB-79D7-4B43-ADC6-C3BF232C7A9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609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161</xdr:row>
      <xdr:rowOff>0</xdr:rowOff>
    </xdr:from>
    <xdr:ext cx="9525" cy="733425"/>
    <xdr:sp macro="" textlink="">
      <xdr:nvSpPr>
        <xdr:cNvPr id="2860" name="AutoShape 292" descr="mail?cmd=cookie">
          <a:extLst>
            <a:ext uri="{FF2B5EF4-FFF2-40B4-BE49-F238E27FC236}">
              <a16:creationId xmlns:a16="http://schemas.microsoft.com/office/drawing/2014/main" id="{C7E27575-DD30-4CAA-BBB4-00953C66268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609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161</xdr:row>
      <xdr:rowOff>0</xdr:rowOff>
    </xdr:from>
    <xdr:ext cx="9525" cy="733425"/>
    <xdr:sp macro="" textlink="">
      <xdr:nvSpPr>
        <xdr:cNvPr id="2861" name="AutoShape 292" descr="mail?cmd=cookie">
          <a:extLst>
            <a:ext uri="{FF2B5EF4-FFF2-40B4-BE49-F238E27FC236}">
              <a16:creationId xmlns:a16="http://schemas.microsoft.com/office/drawing/2014/main" id="{5C04800E-73FE-4A13-A9E9-C6D77AAE3C7F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609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161</xdr:row>
      <xdr:rowOff>0</xdr:rowOff>
    </xdr:from>
    <xdr:ext cx="9525" cy="733425"/>
    <xdr:sp macro="" textlink="">
      <xdr:nvSpPr>
        <xdr:cNvPr id="2862" name="AutoShape 292" descr="mail?cmd=cookie">
          <a:extLst>
            <a:ext uri="{FF2B5EF4-FFF2-40B4-BE49-F238E27FC236}">
              <a16:creationId xmlns:a16="http://schemas.microsoft.com/office/drawing/2014/main" id="{48323883-0A95-40EB-A343-BF63453FE30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609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161</xdr:row>
      <xdr:rowOff>0</xdr:rowOff>
    </xdr:from>
    <xdr:ext cx="9525" cy="733425"/>
    <xdr:sp macro="" textlink="">
      <xdr:nvSpPr>
        <xdr:cNvPr id="2863" name="AutoShape 292" descr="mail?cmd=cookie">
          <a:extLst>
            <a:ext uri="{FF2B5EF4-FFF2-40B4-BE49-F238E27FC236}">
              <a16:creationId xmlns:a16="http://schemas.microsoft.com/office/drawing/2014/main" id="{D2B9FEC2-3361-44CF-A869-A7E90CF68FB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609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161</xdr:row>
      <xdr:rowOff>0</xdr:rowOff>
    </xdr:from>
    <xdr:ext cx="9525" cy="733425"/>
    <xdr:sp macro="" textlink="">
      <xdr:nvSpPr>
        <xdr:cNvPr id="2864" name="AutoShape 292" descr="mail?cmd=cookie">
          <a:extLst>
            <a:ext uri="{FF2B5EF4-FFF2-40B4-BE49-F238E27FC236}">
              <a16:creationId xmlns:a16="http://schemas.microsoft.com/office/drawing/2014/main" id="{5FABA36D-545A-4DF1-BB7B-FE30ED14045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609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161</xdr:row>
      <xdr:rowOff>0</xdr:rowOff>
    </xdr:from>
    <xdr:ext cx="9525" cy="733425"/>
    <xdr:sp macro="" textlink="">
      <xdr:nvSpPr>
        <xdr:cNvPr id="2865" name="AutoShape 292" descr="mail?cmd=cookie">
          <a:extLst>
            <a:ext uri="{FF2B5EF4-FFF2-40B4-BE49-F238E27FC236}">
              <a16:creationId xmlns:a16="http://schemas.microsoft.com/office/drawing/2014/main" id="{92CEA98D-56C6-4FC7-B47F-CACBE1D32DF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609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161</xdr:row>
      <xdr:rowOff>0</xdr:rowOff>
    </xdr:from>
    <xdr:ext cx="9525" cy="733425"/>
    <xdr:sp macro="" textlink="">
      <xdr:nvSpPr>
        <xdr:cNvPr id="2866" name="AutoShape 292" descr="mail?cmd=cookie">
          <a:extLst>
            <a:ext uri="{FF2B5EF4-FFF2-40B4-BE49-F238E27FC236}">
              <a16:creationId xmlns:a16="http://schemas.microsoft.com/office/drawing/2014/main" id="{13CBEC4D-F7BE-4D53-8CB2-4BD0AF1F145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609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161</xdr:row>
      <xdr:rowOff>0</xdr:rowOff>
    </xdr:from>
    <xdr:ext cx="9525" cy="733425"/>
    <xdr:sp macro="" textlink="">
      <xdr:nvSpPr>
        <xdr:cNvPr id="2867" name="AutoShape 292" descr="mail?cmd=cookie">
          <a:extLst>
            <a:ext uri="{FF2B5EF4-FFF2-40B4-BE49-F238E27FC236}">
              <a16:creationId xmlns:a16="http://schemas.microsoft.com/office/drawing/2014/main" id="{70782CF9-7B9F-4B69-893F-A5AFF97ADCC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609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161</xdr:row>
      <xdr:rowOff>0</xdr:rowOff>
    </xdr:from>
    <xdr:ext cx="9525" cy="733425"/>
    <xdr:sp macro="" textlink="">
      <xdr:nvSpPr>
        <xdr:cNvPr id="2868" name="AutoShape 292" descr="mail?cmd=cookie">
          <a:extLst>
            <a:ext uri="{FF2B5EF4-FFF2-40B4-BE49-F238E27FC236}">
              <a16:creationId xmlns:a16="http://schemas.microsoft.com/office/drawing/2014/main" id="{7C794B8E-C298-4347-823C-00FBF734E25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609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161</xdr:row>
      <xdr:rowOff>0</xdr:rowOff>
    </xdr:from>
    <xdr:ext cx="9525" cy="733425"/>
    <xdr:sp macro="" textlink="">
      <xdr:nvSpPr>
        <xdr:cNvPr id="2869" name="AutoShape 292" descr="mail?cmd=cookie">
          <a:extLst>
            <a:ext uri="{FF2B5EF4-FFF2-40B4-BE49-F238E27FC236}">
              <a16:creationId xmlns:a16="http://schemas.microsoft.com/office/drawing/2014/main" id="{9C664F12-B968-4E88-B737-C3DA85A4D5F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74609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0</xdr:colOff>
      <xdr:row>129</xdr:row>
      <xdr:rowOff>0</xdr:rowOff>
    </xdr:from>
    <xdr:to>
      <xdr:col>3</xdr:col>
      <xdr:colOff>9525</xdr:colOff>
      <xdr:row>129</xdr:row>
      <xdr:rowOff>104775</xdr:rowOff>
    </xdr:to>
    <xdr:sp macro="" textlink="">
      <xdr:nvSpPr>
        <xdr:cNvPr id="2870" name="AutoShape 292" descr="mail?cmd=cookie">
          <a:extLst>
            <a:ext uri="{FF2B5EF4-FFF2-40B4-BE49-F238E27FC236}">
              <a16:creationId xmlns:a16="http://schemas.microsoft.com/office/drawing/2014/main" id="{1753285B-D401-4337-B555-020C6428FFD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129</xdr:row>
      <xdr:rowOff>0</xdr:rowOff>
    </xdr:from>
    <xdr:to>
      <xdr:col>3</xdr:col>
      <xdr:colOff>9525</xdr:colOff>
      <xdr:row>129</xdr:row>
      <xdr:rowOff>104775</xdr:rowOff>
    </xdr:to>
    <xdr:sp macro="" textlink="">
      <xdr:nvSpPr>
        <xdr:cNvPr id="2871" name="AutoShape 292" descr="mail?cmd=cookie">
          <a:extLst>
            <a:ext uri="{FF2B5EF4-FFF2-40B4-BE49-F238E27FC236}">
              <a16:creationId xmlns:a16="http://schemas.microsoft.com/office/drawing/2014/main" id="{8671A03C-126A-433A-B314-FAD97F5D2F8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129</xdr:row>
      <xdr:rowOff>0</xdr:rowOff>
    </xdr:from>
    <xdr:to>
      <xdr:col>3</xdr:col>
      <xdr:colOff>9525</xdr:colOff>
      <xdr:row>129</xdr:row>
      <xdr:rowOff>104775</xdr:rowOff>
    </xdr:to>
    <xdr:sp macro="" textlink="">
      <xdr:nvSpPr>
        <xdr:cNvPr id="2872" name="AutoShape 292" descr="mail?cmd=cookie">
          <a:extLst>
            <a:ext uri="{FF2B5EF4-FFF2-40B4-BE49-F238E27FC236}">
              <a16:creationId xmlns:a16="http://schemas.microsoft.com/office/drawing/2014/main" id="{FD4287C4-B552-4324-9A3D-5194E7340FF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129</xdr:row>
      <xdr:rowOff>0</xdr:rowOff>
    </xdr:from>
    <xdr:to>
      <xdr:col>3</xdr:col>
      <xdr:colOff>9525</xdr:colOff>
      <xdr:row>129</xdr:row>
      <xdr:rowOff>104775</xdr:rowOff>
    </xdr:to>
    <xdr:sp macro="" textlink="">
      <xdr:nvSpPr>
        <xdr:cNvPr id="2873" name="AutoShape 292" descr="mail?cmd=cookie">
          <a:extLst>
            <a:ext uri="{FF2B5EF4-FFF2-40B4-BE49-F238E27FC236}">
              <a16:creationId xmlns:a16="http://schemas.microsoft.com/office/drawing/2014/main" id="{894739F0-9FDD-4795-A60A-DD6DFC03AD0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129</xdr:row>
      <xdr:rowOff>0</xdr:rowOff>
    </xdr:from>
    <xdr:to>
      <xdr:col>3</xdr:col>
      <xdr:colOff>9525</xdr:colOff>
      <xdr:row>129</xdr:row>
      <xdr:rowOff>104775</xdr:rowOff>
    </xdr:to>
    <xdr:sp macro="" textlink="">
      <xdr:nvSpPr>
        <xdr:cNvPr id="2874" name="AutoShape 292" descr="mail?cmd=cookie">
          <a:extLst>
            <a:ext uri="{FF2B5EF4-FFF2-40B4-BE49-F238E27FC236}">
              <a16:creationId xmlns:a16="http://schemas.microsoft.com/office/drawing/2014/main" id="{0B50E081-E7E9-41E9-9A90-46CF788F3CF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129</xdr:row>
      <xdr:rowOff>0</xdr:rowOff>
    </xdr:from>
    <xdr:to>
      <xdr:col>3</xdr:col>
      <xdr:colOff>9525</xdr:colOff>
      <xdr:row>129</xdr:row>
      <xdr:rowOff>104775</xdr:rowOff>
    </xdr:to>
    <xdr:sp macro="" textlink="">
      <xdr:nvSpPr>
        <xdr:cNvPr id="2875" name="AutoShape 292" descr="mail?cmd=cookie">
          <a:extLst>
            <a:ext uri="{FF2B5EF4-FFF2-40B4-BE49-F238E27FC236}">
              <a16:creationId xmlns:a16="http://schemas.microsoft.com/office/drawing/2014/main" id="{93B96AFB-4771-45A7-A988-D1C7B64DB3C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129</xdr:row>
      <xdr:rowOff>0</xdr:rowOff>
    </xdr:from>
    <xdr:to>
      <xdr:col>3</xdr:col>
      <xdr:colOff>9525</xdr:colOff>
      <xdr:row>129</xdr:row>
      <xdr:rowOff>104775</xdr:rowOff>
    </xdr:to>
    <xdr:sp macro="" textlink="">
      <xdr:nvSpPr>
        <xdr:cNvPr id="2876" name="AutoShape 292" descr="mail?cmd=cookie">
          <a:extLst>
            <a:ext uri="{FF2B5EF4-FFF2-40B4-BE49-F238E27FC236}">
              <a16:creationId xmlns:a16="http://schemas.microsoft.com/office/drawing/2014/main" id="{E7802E24-B562-4B67-864D-14CE6C0FD262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129</xdr:row>
      <xdr:rowOff>0</xdr:rowOff>
    </xdr:from>
    <xdr:to>
      <xdr:col>3</xdr:col>
      <xdr:colOff>9525</xdr:colOff>
      <xdr:row>129</xdr:row>
      <xdr:rowOff>104775</xdr:rowOff>
    </xdr:to>
    <xdr:sp macro="" textlink="">
      <xdr:nvSpPr>
        <xdr:cNvPr id="2877" name="AutoShape 292" descr="mail?cmd=cookie">
          <a:extLst>
            <a:ext uri="{FF2B5EF4-FFF2-40B4-BE49-F238E27FC236}">
              <a16:creationId xmlns:a16="http://schemas.microsoft.com/office/drawing/2014/main" id="{6F33082B-0150-4D6E-9C08-F46A79A20A7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129</xdr:row>
      <xdr:rowOff>0</xdr:rowOff>
    </xdr:from>
    <xdr:to>
      <xdr:col>3</xdr:col>
      <xdr:colOff>9525</xdr:colOff>
      <xdr:row>129</xdr:row>
      <xdr:rowOff>104775</xdr:rowOff>
    </xdr:to>
    <xdr:sp macro="" textlink="">
      <xdr:nvSpPr>
        <xdr:cNvPr id="2878" name="AutoShape 292" descr="mail?cmd=cookie">
          <a:extLst>
            <a:ext uri="{FF2B5EF4-FFF2-40B4-BE49-F238E27FC236}">
              <a16:creationId xmlns:a16="http://schemas.microsoft.com/office/drawing/2014/main" id="{A25D777E-1B91-4E2C-BDAB-357B0E2F6A0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129</xdr:row>
      <xdr:rowOff>0</xdr:rowOff>
    </xdr:from>
    <xdr:to>
      <xdr:col>3</xdr:col>
      <xdr:colOff>9525</xdr:colOff>
      <xdr:row>129</xdr:row>
      <xdr:rowOff>104775</xdr:rowOff>
    </xdr:to>
    <xdr:sp macro="" textlink="">
      <xdr:nvSpPr>
        <xdr:cNvPr id="2879" name="AutoShape 292" descr="mail?cmd=cookie">
          <a:extLst>
            <a:ext uri="{FF2B5EF4-FFF2-40B4-BE49-F238E27FC236}">
              <a16:creationId xmlns:a16="http://schemas.microsoft.com/office/drawing/2014/main" id="{C24C2FDD-9BC0-4824-BB03-606F9254C13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129</xdr:row>
      <xdr:rowOff>0</xdr:rowOff>
    </xdr:from>
    <xdr:to>
      <xdr:col>3</xdr:col>
      <xdr:colOff>9525</xdr:colOff>
      <xdr:row>129</xdr:row>
      <xdr:rowOff>104775</xdr:rowOff>
    </xdr:to>
    <xdr:sp macro="" textlink="">
      <xdr:nvSpPr>
        <xdr:cNvPr id="2880" name="AutoShape 292" descr="mail?cmd=cookie">
          <a:extLst>
            <a:ext uri="{FF2B5EF4-FFF2-40B4-BE49-F238E27FC236}">
              <a16:creationId xmlns:a16="http://schemas.microsoft.com/office/drawing/2014/main" id="{5DE2481F-2B0C-4050-810B-0402A4AEF86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129</xdr:row>
      <xdr:rowOff>0</xdr:rowOff>
    </xdr:from>
    <xdr:to>
      <xdr:col>3</xdr:col>
      <xdr:colOff>9525</xdr:colOff>
      <xdr:row>129</xdr:row>
      <xdr:rowOff>104775</xdr:rowOff>
    </xdr:to>
    <xdr:sp macro="" textlink="">
      <xdr:nvSpPr>
        <xdr:cNvPr id="2881" name="AutoShape 292" descr="mail?cmd=cookie">
          <a:extLst>
            <a:ext uri="{FF2B5EF4-FFF2-40B4-BE49-F238E27FC236}">
              <a16:creationId xmlns:a16="http://schemas.microsoft.com/office/drawing/2014/main" id="{BAF40C60-51A6-49C1-96CF-ACF1C83872CD}"/>
            </a:ext>
          </a:extLst>
        </xdr:cNvPr>
        <xdr:cNvSpPr>
          <a:spLocks noChangeAspect="1" noChangeArrowheads="1"/>
        </xdr:cNvSpPr>
      </xdr:nvSpPr>
      <xdr:spPr bwMode="auto">
        <a:xfrm>
          <a:off x="2171700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2882" name="AutoShape 292" descr="mail?cmd=cookie">
          <a:extLst>
            <a:ext uri="{FF2B5EF4-FFF2-40B4-BE49-F238E27FC236}">
              <a16:creationId xmlns:a16="http://schemas.microsoft.com/office/drawing/2014/main" id="{F42A531A-3962-4933-93C0-F5E7A05A44C3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2883" name="AutoShape 292" descr="mail?cmd=cookie">
          <a:extLst>
            <a:ext uri="{FF2B5EF4-FFF2-40B4-BE49-F238E27FC236}">
              <a16:creationId xmlns:a16="http://schemas.microsoft.com/office/drawing/2014/main" id="{8341EBF6-FCBB-4D20-9E73-E050B4B566B9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2884" name="AutoShape 292" descr="mail?cmd=cookie">
          <a:extLst>
            <a:ext uri="{FF2B5EF4-FFF2-40B4-BE49-F238E27FC236}">
              <a16:creationId xmlns:a16="http://schemas.microsoft.com/office/drawing/2014/main" id="{4F1DF66C-F864-4C5F-AE0A-C2864A58BC31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2885" name="AutoShape 292" descr="mail?cmd=cookie">
          <a:extLst>
            <a:ext uri="{FF2B5EF4-FFF2-40B4-BE49-F238E27FC236}">
              <a16:creationId xmlns:a16="http://schemas.microsoft.com/office/drawing/2014/main" id="{421AFA4A-CCF6-40E2-9318-59996C49CDF2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2886" name="AutoShape 292" descr="mail?cmd=cookie">
          <a:extLst>
            <a:ext uri="{FF2B5EF4-FFF2-40B4-BE49-F238E27FC236}">
              <a16:creationId xmlns:a16="http://schemas.microsoft.com/office/drawing/2014/main" id="{54ED3017-03D7-4CE3-B4B9-A9C89D4936DF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2887" name="AutoShape 292" descr="mail?cmd=cookie">
          <a:extLst>
            <a:ext uri="{FF2B5EF4-FFF2-40B4-BE49-F238E27FC236}">
              <a16:creationId xmlns:a16="http://schemas.microsoft.com/office/drawing/2014/main" id="{0E62C48D-5138-4995-A32B-B948BA0A6D2C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2888" name="AutoShape 292" descr="mail?cmd=cookie">
          <a:extLst>
            <a:ext uri="{FF2B5EF4-FFF2-40B4-BE49-F238E27FC236}">
              <a16:creationId xmlns:a16="http://schemas.microsoft.com/office/drawing/2014/main" id="{EF9F4287-46E0-4E4E-91B1-A79E37863590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2889" name="AutoShape 292" descr="mail?cmd=cookie">
          <a:extLst>
            <a:ext uri="{FF2B5EF4-FFF2-40B4-BE49-F238E27FC236}">
              <a16:creationId xmlns:a16="http://schemas.microsoft.com/office/drawing/2014/main" id="{978B6314-3B35-4427-949F-E5948F1C1E87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2890" name="AutoShape 292" descr="mail?cmd=cookie">
          <a:extLst>
            <a:ext uri="{FF2B5EF4-FFF2-40B4-BE49-F238E27FC236}">
              <a16:creationId xmlns:a16="http://schemas.microsoft.com/office/drawing/2014/main" id="{1353CE5D-6F37-446B-8C47-152A79F59828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2891" name="AutoShape 292" descr="mail?cmd=cookie">
          <a:extLst>
            <a:ext uri="{FF2B5EF4-FFF2-40B4-BE49-F238E27FC236}">
              <a16:creationId xmlns:a16="http://schemas.microsoft.com/office/drawing/2014/main" id="{0B5D50CF-66F2-4AB3-8C7E-020462726E40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2892" name="AutoShape 292" descr="mail?cmd=cookie">
          <a:extLst>
            <a:ext uri="{FF2B5EF4-FFF2-40B4-BE49-F238E27FC236}">
              <a16:creationId xmlns:a16="http://schemas.microsoft.com/office/drawing/2014/main" id="{9D48CA50-77A0-463C-89B1-201C462A2D67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2893" name="AutoShape 292" descr="mail?cmd=cookie">
          <a:extLst>
            <a:ext uri="{FF2B5EF4-FFF2-40B4-BE49-F238E27FC236}">
              <a16:creationId xmlns:a16="http://schemas.microsoft.com/office/drawing/2014/main" id="{9A3827C7-7B85-4142-BC5B-7C31AA43DB5F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2894" name="AutoShape 292" descr="mail?cmd=cookie">
          <a:extLst>
            <a:ext uri="{FF2B5EF4-FFF2-40B4-BE49-F238E27FC236}">
              <a16:creationId xmlns:a16="http://schemas.microsoft.com/office/drawing/2014/main" id="{2B6DE45D-BD8C-4B90-99D7-19622DC0BC64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2895" name="AutoShape 292" descr="mail?cmd=cookie">
          <a:extLst>
            <a:ext uri="{FF2B5EF4-FFF2-40B4-BE49-F238E27FC236}">
              <a16:creationId xmlns:a16="http://schemas.microsoft.com/office/drawing/2014/main" id="{BD2375F0-AEDC-4E4C-955C-638F283E7BF9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2896" name="AutoShape 292" descr="mail?cmd=cookie">
          <a:extLst>
            <a:ext uri="{FF2B5EF4-FFF2-40B4-BE49-F238E27FC236}">
              <a16:creationId xmlns:a16="http://schemas.microsoft.com/office/drawing/2014/main" id="{0A3CB4FC-19D1-4CAA-A205-AEA1103F21BC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2897" name="AutoShape 292" descr="mail?cmd=cookie">
          <a:extLst>
            <a:ext uri="{FF2B5EF4-FFF2-40B4-BE49-F238E27FC236}">
              <a16:creationId xmlns:a16="http://schemas.microsoft.com/office/drawing/2014/main" id="{CC6B3669-8213-41BB-A800-9403615FB6C7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2898" name="AutoShape 292" descr="mail?cmd=cookie">
          <a:extLst>
            <a:ext uri="{FF2B5EF4-FFF2-40B4-BE49-F238E27FC236}">
              <a16:creationId xmlns:a16="http://schemas.microsoft.com/office/drawing/2014/main" id="{566F259B-D564-420D-88C6-10CB15714EFF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2899" name="AutoShape 292" descr="mail?cmd=cookie">
          <a:extLst>
            <a:ext uri="{FF2B5EF4-FFF2-40B4-BE49-F238E27FC236}">
              <a16:creationId xmlns:a16="http://schemas.microsoft.com/office/drawing/2014/main" id="{63C51B08-DD30-4E62-9141-B2955EDEBDB7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2900" name="AutoShape 292" descr="mail?cmd=cookie">
          <a:extLst>
            <a:ext uri="{FF2B5EF4-FFF2-40B4-BE49-F238E27FC236}">
              <a16:creationId xmlns:a16="http://schemas.microsoft.com/office/drawing/2014/main" id="{A13C4562-8651-437F-9BCD-7B0E3317A243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2901" name="AutoShape 292" descr="mail?cmd=cookie">
          <a:extLst>
            <a:ext uri="{FF2B5EF4-FFF2-40B4-BE49-F238E27FC236}">
              <a16:creationId xmlns:a16="http://schemas.microsoft.com/office/drawing/2014/main" id="{2597623E-34A2-4476-80D9-8B93C69F6F4F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2902" name="AutoShape 292" descr="mail?cmd=cookie">
          <a:extLst>
            <a:ext uri="{FF2B5EF4-FFF2-40B4-BE49-F238E27FC236}">
              <a16:creationId xmlns:a16="http://schemas.microsoft.com/office/drawing/2014/main" id="{3A991FF4-AC56-43CB-8F44-BF8DB39830D1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2903" name="AutoShape 292" descr="mail?cmd=cookie">
          <a:extLst>
            <a:ext uri="{FF2B5EF4-FFF2-40B4-BE49-F238E27FC236}">
              <a16:creationId xmlns:a16="http://schemas.microsoft.com/office/drawing/2014/main" id="{F8DE2747-C736-469D-B92A-C36ABB2B2B2E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2904" name="AutoShape 292" descr="mail?cmd=cookie">
          <a:extLst>
            <a:ext uri="{FF2B5EF4-FFF2-40B4-BE49-F238E27FC236}">
              <a16:creationId xmlns:a16="http://schemas.microsoft.com/office/drawing/2014/main" id="{B016F02D-0B66-4A54-937A-5F9341626B5B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2905" name="AutoShape 292" descr="mail?cmd=cookie">
          <a:extLst>
            <a:ext uri="{FF2B5EF4-FFF2-40B4-BE49-F238E27FC236}">
              <a16:creationId xmlns:a16="http://schemas.microsoft.com/office/drawing/2014/main" id="{E8ECF4BA-DB73-44F1-B790-68ADB6B011B0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2906" name="AutoShape 292" descr="mail?cmd=cookie">
          <a:extLst>
            <a:ext uri="{FF2B5EF4-FFF2-40B4-BE49-F238E27FC236}">
              <a16:creationId xmlns:a16="http://schemas.microsoft.com/office/drawing/2014/main" id="{537572E6-50AA-4146-84CE-5564AD950DE6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2907" name="AutoShape 292" descr="mail?cmd=cookie">
          <a:extLst>
            <a:ext uri="{FF2B5EF4-FFF2-40B4-BE49-F238E27FC236}">
              <a16:creationId xmlns:a16="http://schemas.microsoft.com/office/drawing/2014/main" id="{E055B268-3605-4B27-A90C-5DDA86DD4C75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2908" name="AutoShape 292" descr="mail?cmd=cookie">
          <a:extLst>
            <a:ext uri="{FF2B5EF4-FFF2-40B4-BE49-F238E27FC236}">
              <a16:creationId xmlns:a16="http://schemas.microsoft.com/office/drawing/2014/main" id="{B1D7B6AA-8CC4-4944-B43A-D9864CB0B953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2909" name="AutoShape 292" descr="mail?cmd=cookie">
          <a:extLst>
            <a:ext uri="{FF2B5EF4-FFF2-40B4-BE49-F238E27FC236}">
              <a16:creationId xmlns:a16="http://schemas.microsoft.com/office/drawing/2014/main" id="{B13C4381-4994-4702-B8B7-BFAD1F684292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2910" name="AutoShape 292" descr="mail?cmd=cookie">
          <a:extLst>
            <a:ext uri="{FF2B5EF4-FFF2-40B4-BE49-F238E27FC236}">
              <a16:creationId xmlns:a16="http://schemas.microsoft.com/office/drawing/2014/main" id="{8CBDE25D-81C7-44A0-ADD6-55835356A9EF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2911" name="AutoShape 292" descr="mail?cmd=cookie">
          <a:extLst>
            <a:ext uri="{FF2B5EF4-FFF2-40B4-BE49-F238E27FC236}">
              <a16:creationId xmlns:a16="http://schemas.microsoft.com/office/drawing/2014/main" id="{0F1E7CDB-B28B-4358-A2A6-F6F055BA6F69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2912" name="AutoShape 292" descr="mail?cmd=cookie">
          <a:extLst>
            <a:ext uri="{FF2B5EF4-FFF2-40B4-BE49-F238E27FC236}">
              <a16:creationId xmlns:a16="http://schemas.microsoft.com/office/drawing/2014/main" id="{9E4D5179-407E-497C-B356-E5ECB2B99D9B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2913" name="AutoShape 292" descr="mail?cmd=cookie">
          <a:extLst>
            <a:ext uri="{FF2B5EF4-FFF2-40B4-BE49-F238E27FC236}">
              <a16:creationId xmlns:a16="http://schemas.microsoft.com/office/drawing/2014/main" id="{F3F66DC6-D594-4250-8D0A-D0E0173E063E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2914" name="AutoShape 292" descr="mail?cmd=cookie">
          <a:extLst>
            <a:ext uri="{FF2B5EF4-FFF2-40B4-BE49-F238E27FC236}">
              <a16:creationId xmlns:a16="http://schemas.microsoft.com/office/drawing/2014/main" id="{6F387898-3A70-4CC2-9050-7260A4A4D6C5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2915" name="AutoShape 292" descr="mail?cmd=cookie">
          <a:extLst>
            <a:ext uri="{FF2B5EF4-FFF2-40B4-BE49-F238E27FC236}">
              <a16:creationId xmlns:a16="http://schemas.microsoft.com/office/drawing/2014/main" id="{36FC2623-B6B2-47D7-9181-57F7042D7D24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2916" name="AutoShape 292" descr="mail?cmd=cookie">
          <a:extLst>
            <a:ext uri="{FF2B5EF4-FFF2-40B4-BE49-F238E27FC236}">
              <a16:creationId xmlns:a16="http://schemas.microsoft.com/office/drawing/2014/main" id="{BFE5132D-E963-4DDF-BE7D-CCFE599CF731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2917" name="AutoShape 292" descr="mail?cmd=cookie">
          <a:extLst>
            <a:ext uri="{FF2B5EF4-FFF2-40B4-BE49-F238E27FC236}">
              <a16:creationId xmlns:a16="http://schemas.microsoft.com/office/drawing/2014/main" id="{83BBDCBB-BA39-44F2-8864-8142A047B367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2918" name="AutoShape 292" descr="mail?cmd=cookie">
          <a:extLst>
            <a:ext uri="{FF2B5EF4-FFF2-40B4-BE49-F238E27FC236}">
              <a16:creationId xmlns:a16="http://schemas.microsoft.com/office/drawing/2014/main" id="{991AFB28-8547-4F87-9A2B-43ADC4D8EEB6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2919" name="AutoShape 292" descr="mail?cmd=cookie">
          <a:extLst>
            <a:ext uri="{FF2B5EF4-FFF2-40B4-BE49-F238E27FC236}">
              <a16:creationId xmlns:a16="http://schemas.microsoft.com/office/drawing/2014/main" id="{6C4DE1AE-AD69-414C-8A19-05B27A04D5A3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2920" name="AutoShape 292" descr="mail?cmd=cookie">
          <a:extLst>
            <a:ext uri="{FF2B5EF4-FFF2-40B4-BE49-F238E27FC236}">
              <a16:creationId xmlns:a16="http://schemas.microsoft.com/office/drawing/2014/main" id="{CC3BD404-8C07-475B-91B9-1F475B9B229D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2921" name="AutoShape 292" descr="mail?cmd=cookie">
          <a:extLst>
            <a:ext uri="{FF2B5EF4-FFF2-40B4-BE49-F238E27FC236}">
              <a16:creationId xmlns:a16="http://schemas.microsoft.com/office/drawing/2014/main" id="{C105D8A5-619A-4501-B775-AB3A1B3003D4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2922" name="AutoShape 292" descr="mail?cmd=cookie">
          <a:extLst>
            <a:ext uri="{FF2B5EF4-FFF2-40B4-BE49-F238E27FC236}">
              <a16:creationId xmlns:a16="http://schemas.microsoft.com/office/drawing/2014/main" id="{3F751748-0AF8-4420-81E9-3F7A250DF3D2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2923" name="AutoShape 292" descr="mail?cmd=cookie">
          <a:extLst>
            <a:ext uri="{FF2B5EF4-FFF2-40B4-BE49-F238E27FC236}">
              <a16:creationId xmlns:a16="http://schemas.microsoft.com/office/drawing/2014/main" id="{5431B98C-8443-4064-9B9C-0653FBBE1DBC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2924" name="AutoShape 292" descr="mail?cmd=cookie">
          <a:extLst>
            <a:ext uri="{FF2B5EF4-FFF2-40B4-BE49-F238E27FC236}">
              <a16:creationId xmlns:a16="http://schemas.microsoft.com/office/drawing/2014/main" id="{E8C6F7ED-FD99-43E7-B9A2-27B72EDAD7C5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2925" name="AutoShape 292" descr="mail?cmd=cookie">
          <a:extLst>
            <a:ext uri="{FF2B5EF4-FFF2-40B4-BE49-F238E27FC236}">
              <a16:creationId xmlns:a16="http://schemas.microsoft.com/office/drawing/2014/main" id="{E10EA515-47A0-4FD7-9DFA-4B45023FC4B5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2926" name="AutoShape 292" descr="mail?cmd=cookie">
          <a:extLst>
            <a:ext uri="{FF2B5EF4-FFF2-40B4-BE49-F238E27FC236}">
              <a16:creationId xmlns:a16="http://schemas.microsoft.com/office/drawing/2014/main" id="{58733556-C34C-4250-A497-3F4B54257743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2927" name="AutoShape 292" descr="mail?cmd=cookie">
          <a:extLst>
            <a:ext uri="{FF2B5EF4-FFF2-40B4-BE49-F238E27FC236}">
              <a16:creationId xmlns:a16="http://schemas.microsoft.com/office/drawing/2014/main" id="{71287BB9-C06B-4E28-B4FC-5210B77226F0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2928" name="AutoShape 292" descr="mail?cmd=cookie">
          <a:extLst>
            <a:ext uri="{FF2B5EF4-FFF2-40B4-BE49-F238E27FC236}">
              <a16:creationId xmlns:a16="http://schemas.microsoft.com/office/drawing/2014/main" id="{710D926D-D0C0-4C4B-ACEE-FEE3A103D010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2929" name="AutoShape 292" descr="mail?cmd=cookie">
          <a:extLst>
            <a:ext uri="{FF2B5EF4-FFF2-40B4-BE49-F238E27FC236}">
              <a16:creationId xmlns:a16="http://schemas.microsoft.com/office/drawing/2014/main" id="{9497AF53-CA9B-427C-B9CB-8E7C779A73A5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2930" name="AutoShape 292" descr="mail?cmd=cookie">
          <a:extLst>
            <a:ext uri="{FF2B5EF4-FFF2-40B4-BE49-F238E27FC236}">
              <a16:creationId xmlns:a16="http://schemas.microsoft.com/office/drawing/2014/main" id="{1324CCF3-5B30-4998-81BA-02F2C2C53311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2931" name="AutoShape 292" descr="mail?cmd=cookie">
          <a:extLst>
            <a:ext uri="{FF2B5EF4-FFF2-40B4-BE49-F238E27FC236}">
              <a16:creationId xmlns:a16="http://schemas.microsoft.com/office/drawing/2014/main" id="{34CA14B5-10E5-4F70-A8E3-6AC48526746B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2932" name="AutoShape 292" descr="mail?cmd=cookie">
          <a:extLst>
            <a:ext uri="{FF2B5EF4-FFF2-40B4-BE49-F238E27FC236}">
              <a16:creationId xmlns:a16="http://schemas.microsoft.com/office/drawing/2014/main" id="{7C79C024-3324-4D17-A418-41B1E4D9CE9A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2933" name="AutoShape 292" descr="mail?cmd=cookie">
          <a:extLst>
            <a:ext uri="{FF2B5EF4-FFF2-40B4-BE49-F238E27FC236}">
              <a16:creationId xmlns:a16="http://schemas.microsoft.com/office/drawing/2014/main" id="{991C0007-21BF-4727-8A56-2D7AFB962510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2934" name="AutoShape 292" descr="mail?cmd=cookie">
          <a:extLst>
            <a:ext uri="{FF2B5EF4-FFF2-40B4-BE49-F238E27FC236}">
              <a16:creationId xmlns:a16="http://schemas.microsoft.com/office/drawing/2014/main" id="{B1F08A5B-46F2-407C-A127-59CA36EF072F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2935" name="AutoShape 292" descr="mail?cmd=cookie">
          <a:extLst>
            <a:ext uri="{FF2B5EF4-FFF2-40B4-BE49-F238E27FC236}">
              <a16:creationId xmlns:a16="http://schemas.microsoft.com/office/drawing/2014/main" id="{CC09C01D-1F3A-4ACB-8345-E60C94801328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2936" name="AutoShape 292" descr="mail?cmd=cookie">
          <a:extLst>
            <a:ext uri="{FF2B5EF4-FFF2-40B4-BE49-F238E27FC236}">
              <a16:creationId xmlns:a16="http://schemas.microsoft.com/office/drawing/2014/main" id="{DBE32F8B-14C6-451F-8C39-575073D9315B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2937" name="AutoShape 292" descr="mail?cmd=cookie">
          <a:extLst>
            <a:ext uri="{FF2B5EF4-FFF2-40B4-BE49-F238E27FC236}">
              <a16:creationId xmlns:a16="http://schemas.microsoft.com/office/drawing/2014/main" id="{79C0C6F0-925E-4758-8227-7AE7589AEB54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2938" name="AutoShape 292" descr="mail?cmd=cookie">
          <a:extLst>
            <a:ext uri="{FF2B5EF4-FFF2-40B4-BE49-F238E27FC236}">
              <a16:creationId xmlns:a16="http://schemas.microsoft.com/office/drawing/2014/main" id="{A2BDBBF0-7580-4918-B730-3CC9F5834454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2939" name="AutoShape 292" descr="mail?cmd=cookie">
          <a:extLst>
            <a:ext uri="{FF2B5EF4-FFF2-40B4-BE49-F238E27FC236}">
              <a16:creationId xmlns:a16="http://schemas.microsoft.com/office/drawing/2014/main" id="{E1873441-1E2A-4B5C-A61B-80C866632B07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2940" name="AutoShape 292" descr="mail?cmd=cookie">
          <a:extLst>
            <a:ext uri="{FF2B5EF4-FFF2-40B4-BE49-F238E27FC236}">
              <a16:creationId xmlns:a16="http://schemas.microsoft.com/office/drawing/2014/main" id="{D40ED487-F949-4EA7-A2C2-EF6B3BD737B7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2941" name="AutoShape 292" descr="mail?cmd=cookie">
          <a:extLst>
            <a:ext uri="{FF2B5EF4-FFF2-40B4-BE49-F238E27FC236}">
              <a16:creationId xmlns:a16="http://schemas.microsoft.com/office/drawing/2014/main" id="{6AA000DC-8070-4DB3-A73C-029E37F0F4C9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2942" name="AutoShape 292" descr="mail?cmd=cookie">
          <a:extLst>
            <a:ext uri="{FF2B5EF4-FFF2-40B4-BE49-F238E27FC236}">
              <a16:creationId xmlns:a16="http://schemas.microsoft.com/office/drawing/2014/main" id="{EB8E8F51-D46E-4800-AD7E-1AD9E383FFE2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2943" name="AutoShape 292" descr="mail?cmd=cookie">
          <a:extLst>
            <a:ext uri="{FF2B5EF4-FFF2-40B4-BE49-F238E27FC236}">
              <a16:creationId xmlns:a16="http://schemas.microsoft.com/office/drawing/2014/main" id="{B4A06153-B396-4B57-AA02-AB093015D780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2944" name="AutoShape 292" descr="mail?cmd=cookie">
          <a:extLst>
            <a:ext uri="{FF2B5EF4-FFF2-40B4-BE49-F238E27FC236}">
              <a16:creationId xmlns:a16="http://schemas.microsoft.com/office/drawing/2014/main" id="{7DA2D44E-E182-41B3-94DD-9AA358E23D02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2945" name="AutoShape 292" descr="mail?cmd=cookie">
          <a:extLst>
            <a:ext uri="{FF2B5EF4-FFF2-40B4-BE49-F238E27FC236}">
              <a16:creationId xmlns:a16="http://schemas.microsoft.com/office/drawing/2014/main" id="{42AA4D5B-FEB4-4950-9A11-89F2B12D3AEC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2946" name="AutoShape 292" descr="mail?cmd=cookie">
          <a:extLst>
            <a:ext uri="{FF2B5EF4-FFF2-40B4-BE49-F238E27FC236}">
              <a16:creationId xmlns:a16="http://schemas.microsoft.com/office/drawing/2014/main" id="{5391EF57-06A8-4D23-94DC-3C2334C427DB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2947" name="AutoShape 292" descr="mail?cmd=cookie">
          <a:extLst>
            <a:ext uri="{FF2B5EF4-FFF2-40B4-BE49-F238E27FC236}">
              <a16:creationId xmlns:a16="http://schemas.microsoft.com/office/drawing/2014/main" id="{C4876169-0AF1-4545-BC25-EAE4361332C2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2948" name="AutoShape 292" descr="mail?cmd=cookie">
          <a:extLst>
            <a:ext uri="{FF2B5EF4-FFF2-40B4-BE49-F238E27FC236}">
              <a16:creationId xmlns:a16="http://schemas.microsoft.com/office/drawing/2014/main" id="{5E17BF86-963D-44DC-8726-DC8754E49B8E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2949" name="AutoShape 292" descr="mail?cmd=cookie">
          <a:extLst>
            <a:ext uri="{FF2B5EF4-FFF2-40B4-BE49-F238E27FC236}">
              <a16:creationId xmlns:a16="http://schemas.microsoft.com/office/drawing/2014/main" id="{0D0925C5-1465-487B-B160-A418910E9107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2950" name="AutoShape 292" descr="mail?cmd=cookie">
          <a:extLst>
            <a:ext uri="{FF2B5EF4-FFF2-40B4-BE49-F238E27FC236}">
              <a16:creationId xmlns:a16="http://schemas.microsoft.com/office/drawing/2014/main" id="{B103DFCB-D07C-4BBB-BC02-ED35658919D6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2951" name="AutoShape 292" descr="mail?cmd=cookie">
          <a:extLst>
            <a:ext uri="{FF2B5EF4-FFF2-40B4-BE49-F238E27FC236}">
              <a16:creationId xmlns:a16="http://schemas.microsoft.com/office/drawing/2014/main" id="{DB996EC1-800B-4375-B996-E06F253FC893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2952" name="AutoShape 292" descr="mail?cmd=cookie">
          <a:extLst>
            <a:ext uri="{FF2B5EF4-FFF2-40B4-BE49-F238E27FC236}">
              <a16:creationId xmlns:a16="http://schemas.microsoft.com/office/drawing/2014/main" id="{2E9AC103-6C67-45F5-AB02-A4FFD2F04999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2953" name="AutoShape 292" descr="mail?cmd=cookie">
          <a:extLst>
            <a:ext uri="{FF2B5EF4-FFF2-40B4-BE49-F238E27FC236}">
              <a16:creationId xmlns:a16="http://schemas.microsoft.com/office/drawing/2014/main" id="{CC626A2B-D23A-4C0C-AC48-8DCDB30151CB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141</xdr:row>
      <xdr:rowOff>0</xdr:rowOff>
    </xdr:from>
    <xdr:ext cx="9525" cy="733425"/>
    <xdr:sp macro="" textlink="">
      <xdr:nvSpPr>
        <xdr:cNvPr id="2954" name="AutoShape 292" descr="mail?cmd=cookie">
          <a:extLst>
            <a:ext uri="{FF2B5EF4-FFF2-40B4-BE49-F238E27FC236}">
              <a16:creationId xmlns:a16="http://schemas.microsoft.com/office/drawing/2014/main" id="{B6638AB4-081B-4CAA-B928-EE0ECE581E4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553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141</xdr:row>
      <xdr:rowOff>0</xdr:rowOff>
    </xdr:from>
    <xdr:ext cx="9525" cy="733425"/>
    <xdr:sp macro="" textlink="">
      <xdr:nvSpPr>
        <xdr:cNvPr id="2955" name="AutoShape 292" descr="mail?cmd=cookie">
          <a:extLst>
            <a:ext uri="{FF2B5EF4-FFF2-40B4-BE49-F238E27FC236}">
              <a16:creationId xmlns:a16="http://schemas.microsoft.com/office/drawing/2014/main" id="{4113E510-1513-42EC-A9A5-596C176E887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553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141</xdr:row>
      <xdr:rowOff>0</xdr:rowOff>
    </xdr:from>
    <xdr:ext cx="9525" cy="733425"/>
    <xdr:sp macro="" textlink="">
      <xdr:nvSpPr>
        <xdr:cNvPr id="2956" name="AutoShape 292" descr="mail?cmd=cookie">
          <a:extLst>
            <a:ext uri="{FF2B5EF4-FFF2-40B4-BE49-F238E27FC236}">
              <a16:creationId xmlns:a16="http://schemas.microsoft.com/office/drawing/2014/main" id="{61CABC6B-E28E-435E-AB14-41EBB60AD9B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553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141</xdr:row>
      <xdr:rowOff>0</xdr:rowOff>
    </xdr:from>
    <xdr:ext cx="9525" cy="733425"/>
    <xdr:sp macro="" textlink="">
      <xdr:nvSpPr>
        <xdr:cNvPr id="2957" name="AutoShape 292" descr="mail?cmd=cookie">
          <a:extLst>
            <a:ext uri="{FF2B5EF4-FFF2-40B4-BE49-F238E27FC236}">
              <a16:creationId xmlns:a16="http://schemas.microsoft.com/office/drawing/2014/main" id="{0D505AD1-E308-4908-AB3E-69A89AEF944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553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141</xdr:row>
      <xdr:rowOff>0</xdr:rowOff>
    </xdr:from>
    <xdr:ext cx="9525" cy="733425"/>
    <xdr:sp macro="" textlink="">
      <xdr:nvSpPr>
        <xdr:cNvPr id="2958" name="AutoShape 292" descr="mail?cmd=cookie">
          <a:extLst>
            <a:ext uri="{FF2B5EF4-FFF2-40B4-BE49-F238E27FC236}">
              <a16:creationId xmlns:a16="http://schemas.microsoft.com/office/drawing/2014/main" id="{BB153D99-C429-40A0-967C-17052E1BA70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553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141</xdr:row>
      <xdr:rowOff>0</xdr:rowOff>
    </xdr:from>
    <xdr:ext cx="9525" cy="733425"/>
    <xdr:sp macro="" textlink="">
      <xdr:nvSpPr>
        <xdr:cNvPr id="2959" name="AutoShape 292" descr="mail?cmd=cookie">
          <a:extLst>
            <a:ext uri="{FF2B5EF4-FFF2-40B4-BE49-F238E27FC236}">
              <a16:creationId xmlns:a16="http://schemas.microsoft.com/office/drawing/2014/main" id="{5BAE410E-03C1-4DFC-99A7-5A0EEAD958F0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553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141</xdr:row>
      <xdr:rowOff>0</xdr:rowOff>
    </xdr:from>
    <xdr:ext cx="9525" cy="733425"/>
    <xdr:sp macro="" textlink="">
      <xdr:nvSpPr>
        <xdr:cNvPr id="2960" name="AutoShape 292" descr="mail?cmd=cookie">
          <a:extLst>
            <a:ext uri="{FF2B5EF4-FFF2-40B4-BE49-F238E27FC236}">
              <a16:creationId xmlns:a16="http://schemas.microsoft.com/office/drawing/2014/main" id="{9258978D-7366-40B8-8FB7-17DC0F98AF33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553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141</xdr:row>
      <xdr:rowOff>0</xdr:rowOff>
    </xdr:from>
    <xdr:ext cx="9525" cy="733425"/>
    <xdr:sp macro="" textlink="">
      <xdr:nvSpPr>
        <xdr:cNvPr id="2961" name="AutoShape 292" descr="mail?cmd=cookie">
          <a:extLst>
            <a:ext uri="{FF2B5EF4-FFF2-40B4-BE49-F238E27FC236}">
              <a16:creationId xmlns:a16="http://schemas.microsoft.com/office/drawing/2014/main" id="{27E074D9-CAAC-4504-9FAD-3C8685FC902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55320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142</xdr:row>
      <xdr:rowOff>0</xdr:rowOff>
    </xdr:from>
    <xdr:ext cx="9525" cy="733425"/>
    <xdr:sp macro="" textlink="">
      <xdr:nvSpPr>
        <xdr:cNvPr id="2962" name="AutoShape 292" descr="mail?cmd=cookie">
          <a:extLst>
            <a:ext uri="{FF2B5EF4-FFF2-40B4-BE49-F238E27FC236}">
              <a16:creationId xmlns:a16="http://schemas.microsoft.com/office/drawing/2014/main" id="{FA4F1E7A-DBB1-402C-B50E-9689B228C831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59415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142</xdr:row>
      <xdr:rowOff>0</xdr:rowOff>
    </xdr:from>
    <xdr:ext cx="9525" cy="733425"/>
    <xdr:sp macro="" textlink="">
      <xdr:nvSpPr>
        <xdr:cNvPr id="2963" name="AutoShape 292" descr="mail?cmd=cookie">
          <a:extLst>
            <a:ext uri="{FF2B5EF4-FFF2-40B4-BE49-F238E27FC236}">
              <a16:creationId xmlns:a16="http://schemas.microsoft.com/office/drawing/2014/main" id="{A85C4C18-ACDC-4384-AF90-68E038EA9405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59415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142</xdr:row>
      <xdr:rowOff>0</xdr:rowOff>
    </xdr:from>
    <xdr:ext cx="9525" cy="733425"/>
    <xdr:sp macro="" textlink="">
      <xdr:nvSpPr>
        <xdr:cNvPr id="2964" name="AutoShape 292" descr="mail?cmd=cookie">
          <a:extLst>
            <a:ext uri="{FF2B5EF4-FFF2-40B4-BE49-F238E27FC236}">
              <a16:creationId xmlns:a16="http://schemas.microsoft.com/office/drawing/2014/main" id="{DE44EF82-4510-498D-8FF3-511BB31E4D9A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59415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142</xdr:row>
      <xdr:rowOff>0</xdr:rowOff>
    </xdr:from>
    <xdr:ext cx="9525" cy="733425"/>
    <xdr:sp macro="" textlink="">
      <xdr:nvSpPr>
        <xdr:cNvPr id="2965" name="AutoShape 292" descr="mail?cmd=cookie">
          <a:extLst>
            <a:ext uri="{FF2B5EF4-FFF2-40B4-BE49-F238E27FC236}">
              <a16:creationId xmlns:a16="http://schemas.microsoft.com/office/drawing/2014/main" id="{0C7FC538-0A52-4159-A4D6-22789FA9B5C4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59415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142</xdr:row>
      <xdr:rowOff>0</xdr:rowOff>
    </xdr:from>
    <xdr:ext cx="9525" cy="733425"/>
    <xdr:sp macro="" textlink="">
      <xdr:nvSpPr>
        <xdr:cNvPr id="2966" name="AutoShape 292" descr="mail?cmd=cookie">
          <a:extLst>
            <a:ext uri="{FF2B5EF4-FFF2-40B4-BE49-F238E27FC236}">
              <a16:creationId xmlns:a16="http://schemas.microsoft.com/office/drawing/2014/main" id="{7283FF0F-9BD6-4F4D-B893-6E155EA9951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59415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142</xdr:row>
      <xdr:rowOff>0</xdr:rowOff>
    </xdr:from>
    <xdr:ext cx="9525" cy="733425"/>
    <xdr:sp macro="" textlink="">
      <xdr:nvSpPr>
        <xdr:cNvPr id="2967" name="AutoShape 292" descr="mail?cmd=cookie">
          <a:extLst>
            <a:ext uri="{FF2B5EF4-FFF2-40B4-BE49-F238E27FC236}">
              <a16:creationId xmlns:a16="http://schemas.microsoft.com/office/drawing/2014/main" id="{B6CC976F-CCA8-4BAD-85D6-8E429852341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59415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142</xdr:row>
      <xdr:rowOff>0</xdr:rowOff>
    </xdr:from>
    <xdr:ext cx="9525" cy="733425"/>
    <xdr:sp macro="" textlink="">
      <xdr:nvSpPr>
        <xdr:cNvPr id="2968" name="AutoShape 292" descr="mail?cmd=cookie">
          <a:extLst>
            <a:ext uri="{FF2B5EF4-FFF2-40B4-BE49-F238E27FC236}">
              <a16:creationId xmlns:a16="http://schemas.microsoft.com/office/drawing/2014/main" id="{A3CBC8AE-9F5D-4604-B843-C422DF0E9FD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59415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142</xdr:row>
      <xdr:rowOff>0</xdr:rowOff>
    </xdr:from>
    <xdr:ext cx="9525" cy="733425"/>
    <xdr:sp macro="" textlink="">
      <xdr:nvSpPr>
        <xdr:cNvPr id="2969" name="AutoShape 292" descr="mail?cmd=cookie">
          <a:extLst>
            <a:ext uri="{FF2B5EF4-FFF2-40B4-BE49-F238E27FC236}">
              <a16:creationId xmlns:a16="http://schemas.microsoft.com/office/drawing/2014/main" id="{F729ADFE-B718-405A-BB7A-4B3B025E1F5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59415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143</xdr:row>
      <xdr:rowOff>0</xdr:rowOff>
    </xdr:from>
    <xdr:ext cx="9525" cy="733425"/>
    <xdr:sp macro="" textlink="">
      <xdr:nvSpPr>
        <xdr:cNvPr id="2970" name="AutoShape 292" descr="mail?cmd=cookie">
          <a:extLst>
            <a:ext uri="{FF2B5EF4-FFF2-40B4-BE49-F238E27FC236}">
              <a16:creationId xmlns:a16="http://schemas.microsoft.com/office/drawing/2014/main" id="{05AB83E9-4746-45E9-95C1-B0AD81376F6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63035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143</xdr:row>
      <xdr:rowOff>0</xdr:rowOff>
    </xdr:from>
    <xdr:ext cx="9525" cy="733425"/>
    <xdr:sp macro="" textlink="">
      <xdr:nvSpPr>
        <xdr:cNvPr id="2971" name="AutoShape 292" descr="mail?cmd=cookie">
          <a:extLst>
            <a:ext uri="{FF2B5EF4-FFF2-40B4-BE49-F238E27FC236}">
              <a16:creationId xmlns:a16="http://schemas.microsoft.com/office/drawing/2014/main" id="{2B8125F8-DEE2-4F5F-BEC8-58477913B7B6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63035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143</xdr:row>
      <xdr:rowOff>0</xdr:rowOff>
    </xdr:from>
    <xdr:ext cx="9525" cy="733425"/>
    <xdr:sp macro="" textlink="">
      <xdr:nvSpPr>
        <xdr:cNvPr id="2972" name="AutoShape 292" descr="mail?cmd=cookie">
          <a:extLst>
            <a:ext uri="{FF2B5EF4-FFF2-40B4-BE49-F238E27FC236}">
              <a16:creationId xmlns:a16="http://schemas.microsoft.com/office/drawing/2014/main" id="{81510F57-5BF8-44CB-BB66-37B5F0B95C3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63035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143</xdr:row>
      <xdr:rowOff>0</xdr:rowOff>
    </xdr:from>
    <xdr:ext cx="9525" cy="733425"/>
    <xdr:sp macro="" textlink="">
      <xdr:nvSpPr>
        <xdr:cNvPr id="2973" name="AutoShape 292" descr="mail?cmd=cookie">
          <a:extLst>
            <a:ext uri="{FF2B5EF4-FFF2-40B4-BE49-F238E27FC236}">
              <a16:creationId xmlns:a16="http://schemas.microsoft.com/office/drawing/2014/main" id="{56015A8A-4114-443E-8058-F30AFF264C6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63035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143</xdr:row>
      <xdr:rowOff>0</xdr:rowOff>
    </xdr:from>
    <xdr:ext cx="9525" cy="733425"/>
    <xdr:sp macro="" textlink="">
      <xdr:nvSpPr>
        <xdr:cNvPr id="2974" name="AutoShape 292" descr="mail?cmd=cookie">
          <a:extLst>
            <a:ext uri="{FF2B5EF4-FFF2-40B4-BE49-F238E27FC236}">
              <a16:creationId xmlns:a16="http://schemas.microsoft.com/office/drawing/2014/main" id="{1DA21E68-4A2C-47B8-B856-977C11F81D7B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63035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143</xdr:row>
      <xdr:rowOff>0</xdr:rowOff>
    </xdr:from>
    <xdr:ext cx="9525" cy="733425"/>
    <xdr:sp macro="" textlink="">
      <xdr:nvSpPr>
        <xdr:cNvPr id="2975" name="AutoShape 292" descr="mail?cmd=cookie">
          <a:extLst>
            <a:ext uri="{FF2B5EF4-FFF2-40B4-BE49-F238E27FC236}">
              <a16:creationId xmlns:a16="http://schemas.microsoft.com/office/drawing/2014/main" id="{867DE40C-B5AE-4256-9DD2-4707E53E5547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63035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143</xdr:row>
      <xdr:rowOff>0</xdr:rowOff>
    </xdr:from>
    <xdr:ext cx="9525" cy="733425"/>
    <xdr:sp macro="" textlink="">
      <xdr:nvSpPr>
        <xdr:cNvPr id="2976" name="AutoShape 292" descr="mail?cmd=cookie">
          <a:extLst>
            <a:ext uri="{FF2B5EF4-FFF2-40B4-BE49-F238E27FC236}">
              <a16:creationId xmlns:a16="http://schemas.microsoft.com/office/drawing/2014/main" id="{BFE2B75E-F234-4F4D-A416-361EF5D7A25E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63035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143</xdr:row>
      <xdr:rowOff>0</xdr:rowOff>
    </xdr:from>
    <xdr:ext cx="9525" cy="733425"/>
    <xdr:sp macro="" textlink="">
      <xdr:nvSpPr>
        <xdr:cNvPr id="2977" name="AutoShape 292" descr="mail?cmd=cookie">
          <a:extLst>
            <a:ext uri="{FF2B5EF4-FFF2-40B4-BE49-F238E27FC236}">
              <a16:creationId xmlns:a16="http://schemas.microsoft.com/office/drawing/2014/main" id="{AF12C453-9C1A-4EC1-ACE1-351C44E9A598}"/>
            </a:ext>
          </a:extLst>
        </xdr:cNvPr>
        <xdr:cNvSpPr>
          <a:spLocks noChangeAspect="1" noChangeArrowheads="1"/>
        </xdr:cNvSpPr>
      </xdr:nvSpPr>
      <xdr:spPr bwMode="auto">
        <a:xfrm>
          <a:off x="2171700" y="663035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2978" name="AutoShape 292" descr="mail?cmd=cookie">
          <a:extLst>
            <a:ext uri="{FF2B5EF4-FFF2-40B4-BE49-F238E27FC236}">
              <a16:creationId xmlns:a16="http://schemas.microsoft.com/office/drawing/2014/main" id="{AF12CF82-5B85-4CCA-8F62-28867335D823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2979" name="AutoShape 292" descr="mail?cmd=cookie">
          <a:extLst>
            <a:ext uri="{FF2B5EF4-FFF2-40B4-BE49-F238E27FC236}">
              <a16:creationId xmlns:a16="http://schemas.microsoft.com/office/drawing/2014/main" id="{DE97022B-4456-42DE-8812-E880997F0262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2980" name="AutoShape 292" descr="mail?cmd=cookie">
          <a:extLst>
            <a:ext uri="{FF2B5EF4-FFF2-40B4-BE49-F238E27FC236}">
              <a16:creationId xmlns:a16="http://schemas.microsoft.com/office/drawing/2014/main" id="{14284943-83A1-4A0A-96E0-DBBB52BC2D68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2981" name="AutoShape 292" descr="mail?cmd=cookie">
          <a:extLst>
            <a:ext uri="{FF2B5EF4-FFF2-40B4-BE49-F238E27FC236}">
              <a16:creationId xmlns:a16="http://schemas.microsoft.com/office/drawing/2014/main" id="{F11262E2-49C3-43B3-82FE-F766F6108898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2982" name="AutoShape 292" descr="mail?cmd=cookie">
          <a:extLst>
            <a:ext uri="{FF2B5EF4-FFF2-40B4-BE49-F238E27FC236}">
              <a16:creationId xmlns:a16="http://schemas.microsoft.com/office/drawing/2014/main" id="{D377DE18-337A-457F-834D-D7F9B1A66AA8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2983" name="AutoShape 292" descr="mail?cmd=cookie">
          <a:extLst>
            <a:ext uri="{FF2B5EF4-FFF2-40B4-BE49-F238E27FC236}">
              <a16:creationId xmlns:a16="http://schemas.microsoft.com/office/drawing/2014/main" id="{C689DBE4-834A-4838-8315-3A2496C1B54A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2984" name="AutoShape 292" descr="mail?cmd=cookie">
          <a:extLst>
            <a:ext uri="{FF2B5EF4-FFF2-40B4-BE49-F238E27FC236}">
              <a16:creationId xmlns:a16="http://schemas.microsoft.com/office/drawing/2014/main" id="{D0F00C93-8303-4E26-AD07-18D4ED9BE246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2985" name="AutoShape 292" descr="mail?cmd=cookie">
          <a:extLst>
            <a:ext uri="{FF2B5EF4-FFF2-40B4-BE49-F238E27FC236}">
              <a16:creationId xmlns:a16="http://schemas.microsoft.com/office/drawing/2014/main" id="{0AC569D0-8DA7-4F5D-91E1-ACE5AF605BE3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2986" name="AutoShape 292" descr="mail?cmd=cookie">
          <a:extLst>
            <a:ext uri="{FF2B5EF4-FFF2-40B4-BE49-F238E27FC236}">
              <a16:creationId xmlns:a16="http://schemas.microsoft.com/office/drawing/2014/main" id="{97402C46-218A-4B2A-89E5-F2C136CD2568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2987" name="AutoShape 292" descr="mail?cmd=cookie">
          <a:extLst>
            <a:ext uri="{FF2B5EF4-FFF2-40B4-BE49-F238E27FC236}">
              <a16:creationId xmlns:a16="http://schemas.microsoft.com/office/drawing/2014/main" id="{83EBF202-9327-4862-A13A-449DB4707B7D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2988" name="AutoShape 292" descr="mail?cmd=cookie">
          <a:extLst>
            <a:ext uri="{FF2B5EF4-FFF2-40B4-BE49-F238E27FC236}">
              <a16:creationId xmlns:a16="http://schemas.microsoft.com/office/drawing/2014/main" id="{AC9CAF97-6D5E-46B2-ACCA-81EDCFB09262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2989" name="AutoShape 292" descr="mail?cmd=cookie">
          <a:extLst>
            <a:ext uri="{FF2B5EF4-FFF2-40B4-BE49-F238E27FC236}">
              <a16:creationId xmlns:a16="http://schemas.microsoft.com/office/drawing/2014/main" id="{31BE2B51-4F8C-4D88-95AF-CEC12B14A623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2990" name="AutoShape 292" descr="mail?cmd=cookie">
          <a:extLst>
            <a:ext uri="{FF2B5EF4-FFF2-40B4-BE49-F238E27FC236}">
              <a16:creationId xmlns:a16="http://schemas.microsoft.com/office/drawing/2014/main" id="{C5619D30-30B1-48CE-9FF9-FA5AEA2A3AF4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2991" name="AutoShape 292" descr="mail?cmd=cookie">
          <a:extLst>
            <a:ext uri="{FF2B5EF4-FFF2-40B4-BE49-F238E27FC236}">
              <a16:creationId xmlns:a16="http://schemas.microsoft.com/office/drawing/2014/main" id="{AF0783FF-65B5-4039-92D8-42AAF15A77C2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2992" name="AutoShape 292" descr="mail?cmd=cookie">
          <a:extLst>
            <a:ext uri="{FF2B5EF4-FFF2-40B4-BE49-F238E27FC236}">
              <a16:creationId xmlns:a16="http://schemas.microsoft.com/office/drawing/2014/main" id="{C40EC964-3A05-4336-8368-B75D14314FAE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2993" name="AutoShape 292" descr="mail?cmd=cookie">
          <a:extLst>
            <a:ext uri="{FF2B5EF4-FFF2-40B4-BE49-F238E27FC236}">
              <a16:creationId xmlns:a16="http://schemas.microsoft.com/office/drawing/2014/main" id="{A6E7D0F6-7CBC-4F33-8851-ED583AA5ACD2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2994" name="AutoShape 292" descr="mail?cmd=cookie">
          <a:extLst>
            <a:ext uri="{FF2B5EF4-FFF2-40B4-BE49-F238E27FC236}">
              <a16:creationId xmlns:a16="http://schemas.microsoft.com/office/drawing/2014/main" id="{A530D70D-FF62-461D-AC46-2C445B6A2E92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2995" name="AutoShape 292" descr="mail?cmd=cookie">
          <a:extLst>
            <a:ext uri="{FF2B5EF4-FFF2-40B4-BE49-F238E27FC236}">
              <a16:creationId xmlns:a16="http://schemas.microsoft.com/office/drawing/2014/main" id="{8582DE27-409D-4D76-B8A9-5DBD956E975C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2996" name="AutoShape 292" descr="mail?cmd=cookie">
          <a:extLst>
            <a:ext uri="{FF2B5EF4-FFF2-40B4-BE49-F238E27FC236}">
              <a16:creationId xmlns:a16="http://schemas.microsoft.com/office/drawing/2014/main" id="{04A2CEC2-1FBE-4F01-82C1-2F1448E1E9B7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2997" name="AutoShape 292" descr="mail?cmd=cookie">
          <a:extLst>
            <a:ext uri="{FF2B5EF4-FFF2-40B4-BE49-F238E27FC236}">
              <a16:creationId xmlns:a16="http://schemas.microsoft.com/office/drawing/2014/main" id="{3DB35177-F01E-4B8C-9C2B-2C96314BD785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2998" name="AutoShape 292" descr="mail?cmd=cookie">
          <a:extLst>
            <a:ext uri="{FF2B5EF4-FFF2-40B4-BE49-F238E27FC236}">
              <a16:creationId xmlns:a16="http://schemas.microsoft.com/office/drawing/2014/main" id="{2DEFD102-9F5A-48CF-B3DA-83BD057F2C8B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2999" name="AutoShape 292" descr="mail?cmd=cookie">
          <a:extLst>
            <a:ext uri="{FF2B5EF4-FFF2-40B4-BE49-F238E27FC236}">
              <a16:creationId xmlns:a16="http://schemas.microsoft.com/office/drawing/2014/main" id="{C3F67490-E266-45BC-A23D-F6B2A26F620D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000" name="AutoShape 292" descr="mail?cmd=cookie">
          <a:extLst>
            <a:ext uri="{FF2B5EF4-FFF2-40B4-BE49-F238E27FC236}">
              <a16:creationId xmlns:a16="http://schemas.microsoft.com/office/drawing/2014/main" id="{2BE08016-7812-4B36-A8D1-52516E870E94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001" name="AutoShape 292" descr="mail?cmd=cookie">
          <a:extLst>
            <a:ext uri="{FF2B5EF4-FFF2-40B4-BE49-F238E27FC236}">
              <a16:creationId xmlns:a16="http://schemas.microsoft.com/office/drawing/2014/main" id="{F54CF98B-25D8-4DAF-AADF-6E7F868E34C9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002" name="AutoShape 292" descr="mail?cmd=cookie">
          <a:extLst>
            <a:ext uri="{FF2B5EF4-FFF2-40B4-BE49-F238E27FC236}">
              <a16:creationId xmlns:a16="http://schemas.microsoft.com/office/drawing/2014/main" id="{996FF4F1-AB97-4CD7-9F26-BFDEEAD0DA4B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003" name="AutoShape 292" descr="mail?cmd=cookie">
          <a:extLst>
            <a:ext uri="{FF2B5EF4-FFF2-40B4-BE49-F238E27FC236}">
              <a16:creationId xmlns:a16="http://schemas.microsoft.com/office/drawing/2014/main" id="{9A19761E-DEF6-4FAC-AA71-F31AC923C9AA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004" name="AutoShape 292" descr="mail?cmd=cookie">
          <a:extLst>
            <a:ext uri="{FF2B5EF4-FFF2-40B4-BE49-F238E27FC236}">
              <a16:creationId xmlns:a16="http://schemas.microsoft.com/office/drawing/2014/main" id="{79EB77C7-79EC-4501-9AA2-B0F9B4272840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005" name="AutoShape 292" descr="mail?cmd=cookie">
          <a:extLst>
            <a:ext uri="{FF2B5EF4-FFF2-40B4-BE49-F238E27FC236}">
              <a16:creationId xmlns:a16="http://schemas.microsoft.com/office/drawing/2014/main" id="{5DBBA1CF-2EFC-47C8-86C4-6DC609ACBB9D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006" name="AutoShape 292" descr="mail?cmd=cookie">
          <a:extLst>
            <a:ext uri="{FF2B5EF4-FFF2-40B4-BE49-F238E27FC236}">
              <a16:creationId xmlns:a16="http://schemas.microsoft.com/office/drawing/2014/main" id="{CDA4A0BE-CF5E-4473-8334-8A6A9D7937C4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007" name="AutoShape 292" descr="mail?cmd=cookie">
          <a:extLst>
            <a:ext uri="{FF2B5EF4-FFF2-40B4-BE49-F238E27FC236}">
              <a16:creationId xmlns:a16="http://schemas.microsoft.com/office/drawing/2014/main" id="{D56DED88-E6EF-4BD5-9110-35E74DDECB94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008" name="AutoShape 292" descr="mail?cmd=cookie">
          <a:extLst>
            <a:ext uri="{FF2B5EF4-FFF2-40B4-BE49-F238E27FC236}">
              <a16:creationId xmlns:a16="http://schemas.microsoft.com/office/drawing/2014/main" id="{E08408E5-1401-484E-AFD7-DC29A09E0177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009" name="AutoShape 292" descr="mail?cmd=cookie">
          <a:extLst>
            <a:ext uri="{FF2B5EF4-FFF2-40B4-BE49-F238E27FC236}">
              <a16:creationId xmlns:a16="http://schemas.microsoft.com/office/drawing/2014/main" id="{7B7057F6-5E32-4B6A-BF9C-F92621AC59EB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010" name="AutoShape 292" descr="mail?cmd=cookie">
          <a:extLst>
            <a:ext uri="{FF2B5EF4-FFF2-40B4-BE49-F238E27FC236}">
              <a16:creationId xmlns:a16="http://schemas.microsoft.com/office/drawing/2014/main" id="{38F64C01-B370-4CA2-AE80-FE5F8C569F0F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011" name="AutoShape 292" descr="mail?cmd=cookie">
          <a:extLst>
            <a:ext uri="{FF2B5EF4-FFF2-40B4-BE49-F238E27FC236}">
              <a16:creationId xmlns:a16="http://schemas.microsoft.com/office/drawing/2014/main" id="{9F39858E-C648-47DE-99C7-EB865799CD8B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012" name="AutoShape 292" descr="mail?cmd=cookie">
          <a:extLst>
            <a:ext uri="{FF2B5EF4-FFF2-40B4-BE49-F238E27FC236}">
              <a16:creationId xmlns:a16="http://schemas.microsoft.com/office/drawing/2014/main" id="{F61E8277-D652-4619-AE3D-39EEC6C79260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013" name="AutoShape 292" descr="mail?cmd=cookie">
          <a:extLst>
            <a:ext uri="{FF2B5EF4-FFF2-40B4-BE49-F238E27FC236}">
              <a16:creationId xmlns:a16="http://schemas.microsoft.com/office/drawing/2014/main" id="{80D9FC37-F605-4204-AC4E-5AFDBD0C6063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129</xdr:row>
      <xdr:rowOff>0</xdr:rowOff>
    </xdr:from>
    <xdr:ext cx="9525" cy="104775"/>
    <xdr:sp macro="" textlink="">
      <xdr:nvSpPr>
        <xdr:cNvPr id="3014" name="AutoShape 292" descr="mail?cmd=cookie">
          <a:extLst>
            <a:ext uri="{FF2B5EF4-FFF2-40B4-BE49-F238E27FC236}">
              <a16:creationId xmlns:a16="http://schemas.microsoft.com/office/drawing/2014/main" id="{07C3B35E-DBF6-4926-B83E-7ED82FFC65AF}"/>
            </a:ext>
          </a:extLst>
        </xdr:cNvPr>
        <xdr:cNvSpPr>
          <a:spLocks noChangeAspect="1" noChangeArrowheads="1"/>
        </xdr:cNvSpPr>
      </xdr:nvSpPr>
      <xdr:spPr bwMode="auto">
        <a:xfrm>
          <a:off x="50958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129</xdr:row>
      <xdr:rowOff>0</xdr:rowOff>
    </xdr:from>
    <xdr:ext cx="9525" cy="104775"/>
    <xdr:sp macro="" textlink="">
      <xdr:nvSpPr>
        <xdr:cNvPr id="3015" name="AutoShape 292" descr="mail?cmd=cookie">
          <a:extLst>
            <a:ext uri="{FF2B5EF4-FFF2-40B4-BE49-F238E27FC236}">
              <a16:creationId xmlns:a16="http://schemas.microsoft.com/office/drawing/2014/main" id="{BA1AF18D-BA2D-4B4B-BE9D-852AFE97E362}"/>
            </a:ext>
          </a:extLst>
        </xdr:cNvPr>
        <xdr:cNvSpPr>
          <a:spLocks noChangeAspect="1" noChangeArrowheads="1"/>
        </xdr:cNvSpPr>
      </xdr:nvSpPr>
      <xdr:spPr bwMode="auto">
        <a:xfrm>
          <a:off x="50958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129</xdr:row>
      <xdr:rowOff>0</xdr:rowOff>
    </xdr:from>
    <xdr:ext cx="9525" cy="104775"/>
    <xdr:sp macro="" textlink="">
      <xdr:nvSpPr>
        <xdr:cNvPr id="3016" name="AutoShape 292" descr="mail?cmd=cookie">
          <a:extLst>
            <a:ext uri="{FF2B5EF4-FFF2-40B4-BE49-F238E27FC236}">
              <a16:creationId xmlns:a16="http://schemas.microsoft.com/office/drawing/2014/main" id="{B6E8E41E-8A7C-4AA5-A0C6-106269FE9897}"/>
            </a:ext>
          </a:extLst>
        </xdr:cNvPr>
        <xdr:cNvSpPr>
          <a:spLocks noChangeAspect="1" noChangeArrowheads="1"/>
        </xdr:cNvSpPr>
      </xdr:nvSpPr>
      <xdr:spPr bwMode="auto">
        <a:xfrm>
          <a:off x="50958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129</xdr:row>
      <xdr:rowOff>0</xdr:rowOff>
    </xdr:from>
    <xdr:ext cx="9525" cy="104775"/>
    <xdr:sp macro="" textlink="">
      <xdr:nvSpPr>
        <xdr:cNvPr id="3017" name="AutoShape 292" descr="mail?cmd=cookie">
          <a:extLst>
            <a:ext uri="{FF2B5EF4-FFF2-40B4-BE49-F238E27FC236}">
              <a16:creationId xmlns:a16="http://schemas.microsoft.com/office/drawing/2014/main" id="{6D0A7EF0-4BE6-4AAE-B059-4CAF0519D2B1}"/>
            </a:ext>
          </a:extLst>
        </xdr:cNvPr>
        <xdr:cNvSpPr>
          <a:spLocks noChangeAspect="1" noChangeArrowheads="1"/>
        </xdr:cNvSpPr>
      </xdr:nvSpPr>
      <xdr:spPr bwMode="auto">
        <a:xfrm>
          <a:off x="50958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129</xdr:row>
      <xdr:rowOff>0</xdr:rowOff>
    </xdr:from>
    <xdr:ext cx="9525" cy="104775"/>
    <xdr:sp macro="" textlink="">
      <xdr:nvSpPr>
        <xdr:cNvPr id="3018" name="AutoShape 292" descr="mail?cmd=cookie">
          <a:extLst>
            <a:ext uri="{FF2B5EF4-FFF2-40B4-BE49-F238E27FC236}">
              <a16:creationId xmlns:a16="http://schemas.microsoft.com/office/drawing/2014/main" id="{AB0CDB9E-6C4E-408A-B7CF-644BFADE8C4B}"/>
            </a:ext>
          </a:extLst>
        </xdr:cNvPr>
        <xdr:cNvSpPr>
          <a:spLocks noChangeAspect="1" noChangeArrowheads="1"/>
        </xdr:cNvSpPr>
      </xdr:nvSpPr>
      <xdr:spPr bwMode="auto">
        <a:xfrm>
          <a:off x="50958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129</xdr:row>
      <xdr:rowOff>0</xdr:rowOff>
    </xdr:from>
    <xdr:ext cx="9525" cy="104775"/>
    <xdr:sp macro="" textlink="">
      <xdr:nvSpPr>
        <xdr:cNvPr id="3019" name="AutoShape 292" descr="mail?cmd=cookie">
          <a:extLst>
            <a:ext uri="{FF2B5EF4-FFF2-40B4-BE49-F238E27FC236}">
              <a16:creationId xmlns:a16="http://schemas.microsoft.com/office/drawing/2014/main" id="{B6626E78-5CCC-4594-9B77-8CCFF3B5F3C0}"/>
            </a:ext>
          </a:extLst>
        </xdr:cNvPr>
        <xdr:cNvSpPr>
          <a:spLocks noChangeAspect="1" noChangeArrowheads="1"/>
        </xdr:cNvSpPr>
      </xdr:nvSpPr>
      <xdr:spPr bwMode="auto">
        <a:xfrm>
          <a:off x="50958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129</xdr:row>
      <xdr:rowOff>0</xdr:rowOff>
    </xdr:from>
    <xdr:ext cx="9525" cy="104775"/>
    <xdr:sp macro="" textlink="">
      <xdr:nvSpPr>
        <xdr:cNvPr id="3020" name="AutoShape 292" descr="mail?cmd=cookie">
          <a:extLst>
            <a:ext uri="{FF2B5EF4-FFF2-40B4-BE49-F238E27FC236}">
              <a16:creationId xmlns:a16="http://schemas.microsoft.com/office/drawing/2014/main" id="{0FDA5814-BC94-4CFD-B1FD-77518826F674}"/>
            </a:ext>
          </a:extLst>
        </xdr:cNvPr>
        <xdr:cNvSpPr>
          <a:spLocks noChangeAspect="1" noChangeArrowheads="1"/>
        </xdr:cNvSpPr>
      </xdr:nvSpPr>
      <xdr:spPr bwMode="auto">
        <a:xfrm>
          <a:off x="50958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129</xdr:row>
      <xdr:rowOff>0</xdr:rowOff>
    </xdr:from>
    <xdr:ext cx="9525" cy="104775"/>
    <xdr:sp macro="" textlink="">
      <xdr:nvSpPr>
        <xdr:cNvPr id="3021" name="AutoShape 292" descr="mail?cmd=cookie">
          <a:extLst>
            <a:ext uri="{FF2B5EF4-FFF2-40B4-BE49-F238E27FC236}">
              <a16:creationId xmlns:a16="http://schemas.microsoft.com/office/drawing/2014/main" id="{19BB450D-0DA1-4F00-A1B4-A95D61FE6889}"/>
            </a:ext>
          </a:extLst>
        </xdr:cNvPr>
        <xdr:cNvSpPr>
          <a:spLocks noChangeAspect="1" noChangeArrowheads="1"/>
        </xdr:cNvSpPr>
      </xdr:nvSpPr>
      <xdr:spPr bwMode="auto">
        <a:xfrm>
          <a:off x="50958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129</xdr:row>
      <xdr:rowOff>0</xdr:rowOff>
    </xdr:from>
    <xdr:ext cx="9525" cy="104775"/>
    <xdr:sp macro="" textlink="">
      <xdr:nvSpPr>
        <xdr:cNvPr id="3022" name="AutoShape 292" descr="mail?cmd=cookie">
          <a:extLst>
            <a:ext uri="{FF2B5EF4-FFF2-40B4-BE49-F238E27FC236}">
              <a16:creationId xmlns:a16="http://schemas.microsoft.com/office/drawing/2014/main" id="{B1143244-E1E4-4CC6-876D-6DC2E4B8BA85}"/>
            </a:ext>
          </a:extLst>
        </xdr:cNvPr>
        <xdr:cNvSpPr>
          <a:spLocks noChangeAspect="1" noChangeArrowheads="1"/>
        </xdr:cNvSpPr>
      </xdr:nvSpPr>
      <xdr:spPr bwMode="auto">
        <a:xfrm>
          <a:off x="50958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129</xdr:row>
      <xdr:rowOff>0</xdr:rowOff>
    </xdr:from>
    <xdr:ext cx="9525" cy="104775"/>
    <xdr:sp macro="" textlink="">
      <xdr:nvSpPr>
        <xdr:cNvPr id="3023" name="AutoShape 292" descr="mail?cmd=cookie">
          <a:extLst>
            <a:ext uri="{FF2B5EF4-FFF2-40B4-BE49-F238E27FC236}">
              <a16:creationId xmlns:a16="http://schemas.microsoft.com/office/drawing/2014/main" id="{9A23A38C-5A11-41E1-A53E-7D472A525463}"/>
            </a:ext>
          </a:extLst>
        </xdr:cNvPr>
        <xdr:cNvSpPr>
          <a:spLocks noChangeAspect="1" noChangeArrowheads="1"/>
        </xdr:cNvSpPr>
      </xdr:nvSpPr>
      <xdr:spPr bwMode="auto">
        <a:xfrm>
          <a:off x="50958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129</xdr:row>
      <xdr:rowOff>0</xdr:rowOff>
    </xdr:from>
    <xdr:ext cx="9525" cy="104775"/>
    <xdr:sp macro="" textlink="">
      <xdr:nvSpPr>
        <xdr:cNvPr id="3024" name="AutoShape 292" descr="mail?cmd=cookie">
          <a:extLst>
            <a:ext uri="{FF2B5EF4-FFF2-40B4-BE49-F238E27FC236}">
              <a16:creationId xmlns:a16="http://schemas.microsoft.com/office/drawing/2014/main" id="{CF3FB481-A1D7-47E6-970F-FA3CEEE6F50D}"/>
            </a:ext>
          </a:extLst>
        </xdr:cNvPr>
        <xdr:cNvSpPr>
          <a:spLocks noChangeAspect="1" noChangeArrowheads="1"/>
        </xdr:cNvSpPr>
      </xdr:nvSpPr>
      <xdr:spPr bwMode="auto">
        <a:xfrm>
          <a:off x="50958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129</xdr:row>
      <xdr:rowOff>0</xdr:rowOff>
    </xdr:from>
    <xdr:ext cx="9525" cy="104775"/>
    <xdr:sp macro="" textlink="">
      <xdr:nvSpPr>
        <xdr:cNvPr id="3025" name="AutoShape 292" descr="mail?cmd=cookie">
          <a:extLst>
            <a:ext uri="{FF2B5EF4-FFF2-40B4-BE49-F238E27FC236}">
              <a16:creationId xmlns:a16="http://schemas.microsoft.com/office/drawing/2014/main" id="{D1B38016-3DFF-4455-BE12-64FDE6D83EF6}"/>
            </a:ext>
          </a:extLst>
        </xdr:cNvPr>
        <xdr:cNvSpPr>
          <a:spLocks noChangeAspect="1" noChangeArrowheads="1"/>
        </xdr:cNvSpPr>
      </xdr:nvSpPr>
      <xdr:spPr bwMode="auto">
        <a:xfrm>
          <a:off x="50958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130</xdr:row>
      <xdr:rowOff>0</xdr:rowOff>
    </xdr:from>
    <xdr:ext cx="9525" cy="104775"/>
    <xdr:sp macro="" textlink="">
      <xdr:nvSpPr>
        <xdr:cNvPr id="3026" name="AutoShape 292" descr="mail?cmd=cookie">
          <a:extLst>
            <a:ext uri="{FF2B5EF4-FFF2-40B4-BE49-F238E27FC236}">
              <a16:creationId xmlns:a16="http://schemas.microsoft.com/office/drawing/2014/main" id="{F7A2B7F3-2D52-45F6-AF35-B4A17311CA59}"/>
            </a:ext>
          </a:extLst>
        </xdr:cNvPr>
        <xdr:cNvSpPr>
          <a:spLocks noChangeAspect="1" noChangeArrowheads="1"/>
        </xdr:cNvSpPr>
      </xdr:nvSpPr>
      <xdr:spPr bwMode="auto">
        <a:xfrm>
          <a:off x="50958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130</xdr:row>
      <xdr:rowOff>0</xdr:rowOff>
    </xdr:from>
    <xdr:ext cx="9525" cy="104775"/>
    <xdr:sp macro="" textlink="">
      <xdr:nvSpPr>
        <xdr:cNvPr id="3027" name="AutoShape 292" descr="mail?cmd=cookie">
          <a:extLst>
            <a:ext uri="{FF2B5EF4-FFF2-40B4-BE49-F238E27FC236}">
              <a16:creationId xmlns:a16="http://schemas.microsoft.com/office/drawing/2014/main" id="{4620E6F5-ED30-4642-B02D-A0D1015E035E}"/>
            </a:ext>
          </a:extLst>
        </xdr:cNvPr>
        <xdr:cNvSpPr>
          <a:spLocks noChangeAspect="1" noChangeArrowheads="1"/>
        </xdr:cNvSpPr>
      </xdr:nvSpPr>
      <xdr:spPr bwMode="auto">
        <a:xfrm>
          <a:off x="50958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130</xdr:row>
      <xdr:rowOff>0</xdr:rowOff>
    </xdr:from>
    <xdr:ext cx="9525" cy="104775"/>
    <xdr:sp macro="" textlink="">
      <xdr:nvSpPr>
        <xdr:cNvPr id="3028" name="AutoShape 292" descr="mail?cmd=cookie">
          <a:extLst>
            <a:ext uri="{FF2B5EF4-FFF2-40B4-BE49-F238E27FC236}">
              <a16:creationId xmlns:a16="http://schemas.microsoft.com/office/drawing/2014/main" id="{D797C69A-D666-4411-AC10-F2419369637F}"/>
            </a:ext>
          </a:extLst>
        </xdr:cNvPr>
        <xdr:cNvSpPr>
          <a:spLocks noChangeAspect="1" noChangeArrowheads="1"/>
        </xdr:cNvSpPr>
      </xdr:nvSpPr>
      <xdr:spPr bwMode="auto">
        <a:xfrm>
          <a:off x="50958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130</xdr:row>
      <xdr:rowOff>0</xdr:rowOff>
    </xdr:from>
    <xdr:ext cx="9525" cy="104775"/>
    <xdr:sp macro="" textlink="">
      <xdr:nvSpPr>
        <xdr:cNvPr id="3029" name="AutoShape 292" descr="mail?cmd=cookie">
          <a:extLst>
            <a:ext uri="{FF2B5EF4-FFF2-40B4-BE49-F238E27FC236}">
              <a16:creationId xmlns:a16="http://schemas.microsoft.com/office/drawing/2014/main" id="{197AC9C3-3375-4B67-8857-5FBFE780CE18}"/>
            </a:ext>
          </a:extLst>
        </xdr:cNvPr>
        <xdr:cNvSpPr>
          <a:spLocks noChangeAspect="1" noChangeArrowheads="1"/>
        </xdr:cNvSpPr>
      </xdr:nvSpPr>
      <xdr:spPr bwMode="auto">
        <a:xfrm>
          <a:off x="50958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130</xdr:row>
      <xdr:rowOff>0</xdr:rowOff>
    </xdr:from>
    <xdr:ext cx="9525" cy="104775"/>
    <xdr:sp macro="" textlink="">
      <xdr:nvSpPr>
        <xdr:cNvPr id="3030" name="AutoShape 292" descr="mail?cmd=cookie">
          <a:extLst>
            <a:ext uri="{FF2B5EF4-FFF2-40B4-BE49-F238E27FC236}">
              <a16:creationId xmlns:a16="http://schemas.microsoft.com/office/drawing/2014/main" id="{C7EB209E-B87E-4BB2-87F4-6C29873C3C57}"/>
            </a:ext>
          </a:extLst>
        </xdr:cNvPr>
        <xdr:cNvSpPr>
          <a:spLocks noChangeAspect="1" noChangeArrowheads="1"/>
        </xdr:cNvSpPr>
      </xdr:nvSpPr>
      <xdr:spPr bwMode="auto">
        <a:xfrm>
          <a:off x="50958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130</xdr:row>
      <xdr:rowOff>0</xdr:rowOff>
    </xdr:from>
    <xdr:ext cx="9525" cy="104775"/>
    <xdr:sp macro="" textlink="">
      <xdr:nvSpPr>
        <xdr:cNvPr id="3031" name="AutoShape 292" descr="mail?cmd=cookie">
          <a:extLst>
            <a:ext uri="{FF2B5EF4-FFF2-40B4-BE49-F238E27FC236}">
              <a16:creationId xmlns:a16="http://schemas.microsoft.com/office/drawing/2014/main" id="{DA0B76B7-82F7-48E3-8507-44ADC87EDA68}"/>
            </a:ext>
          </a:extLst>
        </xdr:cNvPr>
        <xdr:cNvSpPr>
          <a:spLocks noChangeAspect="1" noChangeArrowheads="1"/>
        </xdr:cNvSpPr>
      </xdr:nvSpPr>
      <xdr:spPr bwMode="auto">
        <a:xfrm>
          <a:off x="50958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130</xdr:row>
      <xdr:rowOff>0</xdr:rowOff>
    </xdr:from>
    <xdr:ext cx="9525" cy="104775"/>
    <xdr:sp macro="" textlink="">
      <xdr:nvSpPr>
        <xdr:cNvPr id="3032" name="AutoShape 292" descr="mail?cmd=cookie">
          <a:extLst>
            <a:ext uri="{FF2B5EF4-FFF2-40B4-BE49-F238E27FC236}">
              <a16:creationId xmlns:a16="http://schemas.microsoft.com/office/drawing/2014/main" id="{6C971741-A62B-40F1-9F95-2610CC0270EB}"/>
            </a:ext>
          </a:extLst>
        </xdr:cNvPr>
        <xdr:cNvSpPr>
          <a:spLocks noChangeAspect="1" noChangeArrowheads="1"/>
        </xdr:cNvSpPr>
      </xdr:nvSpPr>
      <xdr:spPr bwMode="auto">
        <a:xfrm>
          <a:off x="50958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130</xdr:row>
      <xdr:rowOff>0</xdr:rowOff>
    </xdr:from>
    <xdr:ext cx="9525" cy="104775"/>
    <xdr:sp macro="" textlink="">
      <xdr:nvSpPr>
        <xdr:cNvPr id="3033" name="AutoShape 292" descr="mail?cmd=cookie">
          <a:extLst>
            <a:ext uri="{FF2B5EF4-FFF2-40B4-BE49-F238E27FC236}">
              <a16:creationId xmlns:a16="http://schemas.microsoft.com/office/drawing/2014/main" id="{B6C9BFD7-284F-41E9-B2EC-2EA08EAB6C4C}"/>
            </a:ext>
          </a:extLst>
        </xdr:cNvPr>
        <xdr:cNvSpPr>
          <a:spLocks noChangeAspect="1" noChangeArrowheads="1"/>
        </xdr:cNvSpPr>
      </xdr:nvSpPr>
      <xdr:spPr bwMode="auto">
        <a:xfrm>
          <a:off x="50958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130</xdr:row>
      <xdr:rowOff>0</xdr:rowOff>
    </xdr:from>
    <xdr:ext cx="9525" cy="104775"/>
    <xdr:sp macro="" textlink="">
      <xdr:nvSpPr>
        <xdr:cNvPr id="3034" name="AutoShape 292" descr="mail?cmd=cookie">
          <a:extLst>
            <a:ext uri="{FF2B5EF4-FFF2-40B4-BE49-F238E27FC236}">
              <a16:creationId xmlns:a16="http://schemas.microsoft.com/office/drawing/2014/main" id="{744A829F-B63B-4FC3-89B2-B982DEA4A2DE}"/>
            </a:ext>
          </a:extLst>
        </xdr:cNvPr>
        <xdr:cNvSpPr>
          <a:spLocks noChangeAspect="1" noChangeArrowheads="1"/>
        </xdr:cNvSpPr>
      </xdr:nvSpPr>
      <xdr:spPr bwMode="auto">
        <a:xfrm>
          <a:off x="50958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130</xdr:row>
      <xdr:rowOff>0</xdr:rowOff>
    </xdr:from>
    <xdr:ext cx="9525" cy="104775"/>
    <xdr:sp macro="" textlink="">
      <xdr:nvSpPr>
        <xdr:cNvPr id="3035" name="AutoShape 292" descr="mail?cmd=cookie">
          <a:extLst>
            <a:ext uri="{FF2B5EF4-FFF2-40B4-BE49-F238E27FC236}">
              <a16:creationId xmlns:a16="http://schemas.microsoft.com/office/drawing/2014/main" id="{E81B2292-BCC3-4557-8010-C2E54DB1A8F3}"/>
            </a:ext>
          </a:extLst>
        </xdr:cNvPr>
        <xdr:cNvSpPr>
          <a:spLocks noChangeAspect="1" noChangeArrowheads="1"/>
        </xdr:cNvSpPr>
      </xdr:nvSpPr>
      <xdr:spPr bwMode="auto">
        <a:xfrm>
          <a:off x="50958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130</xdr:row>
      <xdr:rowOff>0</xdr:rowOff>
    </xdr:from>
    <xdr:ext cx="9525" cy="104775"/>
    <xdr:sp macro="" textlink="">
      <xdr:nvSpPr>
        <xdr:cNvPr id="3036" name="AutoShape 292" descr="mail?cmd=cookie">
          <a:extLst>
            <a:ext uri="{FF2B5EF4-FFF2-40B4-BE49-F238E27FC236}">
              <a16:creationId xmlns:a16="http://schemas.microsoft.com/office/drawing/2014/main" id="{17F625CF-EC5B-469A-A6BF-012CF65FF6EE}"/>
            </a:ext>
          </a:extLst>
        </xdr:cNvPr>
        <xdr:cNvSpPr>
          <a:spLocks noChangeAspect="1" noChangeArrowheads="1"/>
        </xdr:cNvSpPr>
      </xdr:nvSpPr>
      <xdr:spPr bwMode="auto">
        <a:xfrm>
          <a:off x="50958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130</xdr:row>
      <xdr:rowOff>0</xdr:rowOff>
    </xdr:from>
    <xdr:ext cx="9525" cy="104775"/>
    <xdr:sp macro="" textlink="">
      <xdr:nvSpPr>
        <xdr:cNvPr id="3037" name="AutoShape 292" descr="mail?cmd=cookie">
          <a:extLst>
            <a:ext uri="{FF2B5EF4-FFF2-40B4-BE49-F238E27FC236}">
              <a16:creationId xmlns:a16="http://schemas.microsoft.com/office/drawing/2014/main" id="{ED473A9B-4548-40B3-9330-42C64BA00808}"/>
            </a:ext>
          </a:extLst>
        </xdr:cNvPr>
        <xdr:cNvSpPr>
          <a:spLocks noChangeAspect="1" noChangeArrowheads="1"/>
        </xdr:cNvSpPr>
      </xdr:nvSpPr>
      <xdr:spPr bwMode="auto">
        <a:xfrm>
          <a:off x="50958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131</xdr:row>
      <xdr:rowOff>0</xdr:rowOff>
    </xdr:from>
    <xdr:ext cx="9525" cy="104775"/>
    <xdr:sp macro="" textlink="">
      <xdr:nvSpPr>
        <xdr:cNvPr id="3038" name="AutoShape 292" descr="mail?cmd=cookie">
          <a:extLst>
            <a:ext uri="{FF2B5EF4-FFF2-40B4-BE49-F238E27FC236}">
              <a16:creationId xmlns:a16="http://schemas.microsoft.com/office/drawing/2014/main" id="{A1E15447-447D-4704-88EE-5CAF98785E5D}"/>
            </a:ext>
          </a:extLst>
        </xdr:cNvPr>
        <xdr:cNvSpPr>
          <a:spLocks noChangeAspect="1" noChangeArrowheads="1"/>
        </xdr:cNvSpPr>
      </xdr:nvSpPr>
      <xdr:spPr bwMode="auto">
        <a:xfrm>
          <a:off x="50958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131</xdr:row>
      <xdr:rowOff>0</xdr:rowOff>
    </xdr:from>
    <xdr:ext cx="9525" cy="104775"/>
    <xdr:sp macro="" textlink="">
      <xdr:nvSpPr>
        <xdr:cNvPr id="3039" name="AutoShape 292" descr="mail?cmd=cookie">
          <a:extLst>
            <a:ext uri="{FF2B5EF4-FFF2-40B4-BE49-F238E27FC236}">
              <a16:creationId xmlns:a16="http://schemas.microsoft.com/office/drawing/2014/main" id="{ADC7EFEC-8D03-4C3C-B176-29CFB473176B}"/>
            </a:ext>
          </a:extLst>
        </xdr:cNvPr>
        <xdr:cNvSpPr>
          <a:spLocks noChangeAspect="1" noChangeArrowheads="1"/>
        </xdr:cNvSpPr>
      </xdr:nvSpPr>
      <xdr:spPr bwMode="auto">
        <a:xfrm>
          <a:off x="50958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131</xdr:row>
      <xdr:rowOff>0</xdr:rowOff>
    </xdr:from>
    <xdr:ext cx="9525" cy="104775"/>
    <xdr:sp macro="" textlink="">
      <xdr:nvSpPr>
        <xdr:cNvPr id="3040" name="AutoShape 292" descr="mail?cmd=cookie">
          <a:extLst>
            <a:ext uri="{FF2B5EF4-FFF2-40B4-BE49-F238E27FC236}">
              <a16:creationId xmlns:a16="http://schemas.microsoft.com/office/drawing/2014/main" id="{0794DFAC-89A9-4DD7-B097-B00A5B5A0229}"/>
            </a:ext>
          </a:extLst>
        </xdr:cNvPr>
        <xdr:cNvSpPr>
          <a:spLocks noChangeAspect="1" noChangeArrowheads="1"/>
        </xdr:cNvSpPr>
      </xdr:nvSpPr>
      <xdr:spPr bwMode="auto">
        <a:xfrm>
          <a:off x="50958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131</xdr:row>
      <xdr:rowOff>0</xdr:rowOff>
    </xdr:from>
    <xdr:ext cx="9525" cy="104775"/>
    <xdr:sp macro="" textlink="">
      <xdr:nvSpPr>
        <xdr:cNvPr id="3041" name="AutoShape 292" descr="mail?cmd=cookie">
          <a:extLst>
            <a:ext uri="{FF2B5EF4-FFF2-40B4-BE49-F238E27FC236}">
              <a16:creationId xmlns:a16="http://schemas.microsoft.com/office/drawing/2014/main" id="{FDEA2214-49E4-4AF9-A35E-FD9708FCD765}"/>
            </a:ext>
          </a:extLst>
        </xdr:cNvPr>
        <xdr:cNvSpPr>
          <a:spLocks noChangeAspect="1" noChangeArrowheads="1"/>
        </xdr:cNvSpPr>
      </xdr:nvSpPr>
      <xdr:spPr bwMode="auto">
        <a:xfrm>
          <a:off x="50958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131</xdr:row>
      <xdr:rowOff>0</xdr:rowOff>
    </xdr:from>
    <xdr:ext cx="9525" cy="104775"/>
    <xdr:sp macro="" textlink="">
      <xdr:nvSpPr>
        <xdr:cNvPr id="3042" name="AutoShape 292" descr="mail?cmd=cookie">
          <a:extLst>
            <a:ext uri="{FF2B5EF4-FFF2-40B4-BE49-F238E27FC236}">
              <a16:creationId xmlns:a16="http://schemas.microsoft.com/office/drawing/2014/main" id="{EC03CC82-9A82-4EF7-AD94-A3C8453997B1}"/>
            </a:ext>
          </a:extLst>
        </xdr:cNvPr>
        <xdr:cNvSpPr>
          <a:spLocks noChangeAspect="1" noChangeArrowheads="1"/>
        </xdr:cNvSpPr>
      </xdr:nvSpPr>
      <xdr:spPr bwMode="auto">
        <a:xfrm>
          <a:off x="50958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131</xdr:row>
      <xdr:rowOff>0</xdr:rowOff>
    </xdr:from>
    <xdr:ext cx="9525" cy="104775"/>
    <xdr:sp macro="" textlink="">
      <xdr:nvSpPr>
        <xdr:cNvPr id="3043" name="AutoShape 292" descr="mail?cmd=cookie">
          <a:extLst>
            <a:ext uri="{FF2B5EF4-FFF2-40B4-BE49-F238E27FC236}">
              <a16:creationId xmlns:a16="http://schemas.microsoft.com/office/drawing/2014/main" id="{F764226B-4D70-4A85-8462-59E81E92B34F}"/>
            </a:ext>
          </a:extLst>
        </xdr:cNvPr>
        <xdr:cNvSpPr>
          <a:spLocks noChangeAspect="1" noChangeArrowheads="1"/>
        </xdr:cNvSpPr>
      </xdr:nvSpPr>
      <xdr:spPr bwMode="auto">
        <a:xfrm>
          <a:off x="50958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131</xdr:row>
      <xdr:rowOff>0</xdr:rowOff>
    </xdr:from>
    <xdr:ext cx="9525" cy="104775"/>
    <xdr:sp macro="" textlink="">
      <xdr:nvSpPr>
        <xdr:cNvPr id="3044" name="AutoShape 292" descr="mail?cmd=cookie">
          <a:extLst>
            <a:ext uri="{FF2B5EF4-FFF2-40B4-BE49-F238E27FC236}">
              <a16:creationId xmlns:a16="http://schemas.microsoft.com/office/drawing/2014/main" id="{045751A9-EEB3-4D6F-9C47-91437751B9D3}"/>
            </a:ext>
          </a:extLst>
        </xdr:cNvPr>
        <xdr:cNvSpPr>
          <a:spLocks noChangeAspect="1" noChangeArrowheads="1"/>
        </xdr:cNvSpPr>
      </xdr:nvSpPr>
      <xdr:spPr bwMode="auto">
        <a:xfrm>
          <a:off x="50958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131</xdr:row>
      <xdr:rowOff>0</xdr:rowOff>
    </xdr:from>
    <xdr:ext cx="9525" cy="104775"/>
    <xdr:sp macro="" textlink="">
      <xdr:nvSpPr>
        <xdr:cNvPr id="3045" name="AutoShape 292" descr="mail?cmd=cookie">
          <a:extLst>
            <a:ext uri="{FF2B5EF4-FFF2-40B4-BE49-F238E27FC236}">
              <a16:creationId xmlns:a16="http://schemas.microsoft.com/office/drawing/2014/main" id="{8388F01E-CAB2-48C2-835C-CFFA919C8335}"/>
            </a:ext>
          </a:extLst>
        </xdr:cNvPr>
        <xdr:cNvSpPr>
          <a:spLocks noChangeAspect="1" noChangeArrowheads="1"/>
        </xdr:cNvSpPr>
      </xdr:nvSpPr>
      <xdr:spPr bwMode="auto">
        <a:xfrm>
          <a:off x="50958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131</xdr:row>
      <xdr:rowOff>0</xdr:rowOff>
    </xdr:from>
    <xdr:ext cx="9525" cy="104775"/>
    <xdr:sp macro="" textlink="">
      <xdr:nvSpPr>
        <xdr:cNvPr id="3046" name="AutoShape 292" descr="mail?cmd=cookie">
          <a:extLst>
            <a:ext uri="{FF2B5EF4-FFF2-40B4-BE49-F238E27FC236}">
              <a16:creationId xmlns:a16="http://schemas.microsoft.com/office/drawing/2014/main" id="{D7A74381-A889-41C3-9281-B3E66D17EAA6}"/>
            </a:ext>
          </a:extLst>
        </xdr:cNvPr>
        <xdr:cNvSpPr>
          <a:spLocks noChangeAspect="1" noChangeArrowheads="1"/>
        </xdr:cNvSpPr>
      </xdr:nvSpPr>
      <xdr:spPr bwMode="auto">
        <a:xfrm>
          <a:off x="50958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131</xdr:row>
      <xdr:rowOff>0</xdr:rowOff>
    </xdr:from>
    <xdr:ext cx="9525" cy="104775"/>
    <xdr:sp macro="" textlink="">
      <xdr:nvSpPr>
        <xdr:cNvPr id="3047" name="AutoShape 292" descr="mail?cmd=cookie">
          <a:extLst>
            <a:ext uri="{FF2B5EF4-FFF2-40B4-BE49-F238E27FC236}">
              <a16:creationId xmlns:a16="http://schemas.microsoft.com/office/drawing/2014/main" id="{E90F4418-B467-45EF-BB2C-72E000DCAFA7}"/>
            </a:ext>
          </a:extLst>
        </xdr:cNvPr>
        <xdr:cNvSpPr>
          <a:spLocks noChangeAspect="1" noChangeArrowheads="1"/>
        </xdr:cNvSpPr>
      </xdr:nvSpPr>
      <xdr:spPr bwMode="auto">
        <a:xfrm>
          <a:off x="50958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131</xdr:row>
      <xdr:rowOff>0</xdr:rowOff>
    </xdr:from>
    <xdr:ext cx="9525" cy="104775"/>
    <xdr:sp macro="" textlink="">
      <xdr:nvSpPr>
        <xdr:cNvPr id="3048" name="AutoShape 292" descr="mail?cmd=cookie">
          <a:extLst>
            <a:ext uri="{FF2B5EF4-FFF2-40B4-BE49-F238E27FC236}">
              <a16:creationId xmlns:a16="http://schemas.microsoft.com/office/drawing/2014/main" id="{DDC470D0-3F91-460F-804A-3BBF7744142F}"/>
            </a:ext>
          </a:extLst>
        </xdr:cNvPr>
        <xdr:cNvSpPr>
          <a:spLocks noChangeAspect="1" noChangeArrowheads="1"/>
        </xdr:cNvSpPr>
      </xdr:nvSpPr>
      <xdr:spPr bwMode="auto">
        <a:xfrm>
          <a:off x="50958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131</xdr:row>
      <xdr:rowOff>0</xdr:rowOff>
    </xdr:from>
    <xdr:ext cx="9525" cy="104775"/>
    <xdr:sp macro="" textlink="">
      <xdr:nvSpPr>
        <xdr:cNvPr id="3049" name="AutoShape 292" descr="mail?cmd=cookie">
          <a:extLst>
            <a:ext uri="{FF2B5EF4-FFF2-40B4-BE49-F238E27FC236}">
              <a16:creationId xmlns:a16="http://schemas.microsoft.com/office/drawing/2014/main" id="{572D0049-AC7C-4304-8F4E-916428732FF5}"/>
            </a:ext>
          </a:extLst>
        </xdr:cNvPr>
        <xdr:cNvSpPr>
          <a:spLocks noChangeAspect="1" noChangeArrowheads="1"/>
        </xdr:cNvSpPr>
      </xdr:nvSpPr>
      <xdr:spPr bwMode="auto">
        <a:xfrm>
          <a:off x="50958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050" name="AutoShape 292" descr="mail?cmd=cookie">
          <a:extLst>
            <a:ext uri="{FF2B5EF4-FFF2-40B4-BE49-F238E27FC236}">
              <a16:creationId xmlns:a16="http://schemas.microsoft.com/office/drawing/2014/main" id="{E870C1E2-8A32-457A-B7B6-BD0A9CBD9128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051" name="AutoShape 292" descr="mail?cmd=cookie">
          <a:extLst>
            <a:ext uri="{FF2B5EF4-FFF2-40B4-BE49-F238E27FC236}">
              <a16:creationId xmlns:a16="http://schemas.microsoft.com/office/drawing/2014/main" id="{EB46A998-2397-4555-B225-55ED1E6CC324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052" name="AutoShape 292" descr="mail?cmd=cookie">
          <a:extLst>
            <a:ext uri="{FF2B5EF4-FFF2-40B4-BE49-F238E27FC236}">
              <a16:creationId xmlns:a16="http://schemas.microsoft.com/office/drawing/2014/main" id="{8BC8FDEC-9954-4EDA-BD11-4FA7DE67A6E5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053" name="AutoShape 292" descr="mail?cmd=cookie">
          <a:extLst>
            <a:ext uri="{FF2B5EF4-FFF2-40B4-BE49-F238E27FC236}">
              <a16:creationId xmlns:a16="http://schemas.microsoft.com/office/drawing/2014/main" id="{835A01AC-2311-4E24-870E-3A03829E5319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054" name="AutoShape 292" descr="mail?cmd=cookie">
          <a:extLst>
            <a:ext uri="{FF2B5EF4-FFF2-40B4-BE49-F238E27FC236}">
              <a16:creationId xmlns:a16="http://schemas.microsoft.com/office/drawing/2014/main" id="{6A3AC062-AAE9-4C02-8685-049E1580B3DD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055" name="AutoShape 292" descr="mail?cmd=cookie">
          <a:extLst>
            <a:ext uri="{FF2B5EF4-FFF2-40B4-BE49-F238E27FC236}">
              <a16:creationId xmlns:a16="http://schemas.microsoft.com/office/drawing/2014/main" id="{8F7B26E9-642C-4FBE-98F7-FC7F8D07869D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056" name="AutoShape 292" descr="mail?cmd=cookie">
          <a:extLst>
            <a:ext uri="{FF2B5EF4-FFF2-40B4-BE49-F238E27FC236}">
              <a16:creationId xmlns:a16="http://schemas.microsoft.com/office/drawing/2014/main" id="{3047D1E0-505B-4CEB-B891-5B8E604CF627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057" name="AutoShape 292" descr="mail?cmd=cookie">
          <a:extLst>
            <a:ext uri="{FF2B5EF4-FFF2-40B4-BE49-F238E27FC236}">
              <a16:creationId xmlns:a16="http://schemas.microsoft.com/office/drawing/2014/main" id="{A91EC1F1-8B95-4251-A839-18EB17CE1A6E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058" name="AutoShape 292" descr="mail?cmd=cookie">
          <a:extLst>
            <a:ext uri="{FF2B5EF4-FFF2-40B4-BE49-F238E27FC236}">
              <a16:creationId xmlns:a16="http://schemas.microsoft.com/office/drawing/2014/main" id="{899F815B-5E38-4F3A-9801-6A41E3DFB151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059" name="AutoShape 292" descr="mail?cmd=cookie">
          <a:extLst>
            <a:ext uri="{FF2B5EF4-FFF2-40B4-BE49-F238E27FC236}">
              <a16:creationId xmlns:a16="http://schemas.microsoft.com/office/drawing/2014/main" id="{EAD37431-6D1A-459F-99DE-C9A1C4079358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060" name="AutoShape 292" descr="mail?cmd=cookie">
          <a:extLst>
            <a:ext uri="{FF2B5EF4-FFF2-40B4-BE49-F238E27FC236}">
              <a16:creationId xmlns:a16="http://schemas.microsoft.com/office/drawing/2014/main" id="{D748F18F-32B5-499B-B266-7FF2748791F0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061" name="AutoShape 292" descr="mail?cmd=cookie">
          <a:extLst>
            <a:ext uri="{FF2B5EF4-FFF2-40B4-BE49-F238E27FC236}">
              <a16:creationId xmlns:a16="http://schemas.microsoft.com/office/drawing/2014/main" id="{AA6F7F6B-FDBC-4831-9204-F502EA05FC4A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062" name="AutoShape 292" descr="mail?cmd=cookie">
          <a:extLst>
            <a:ext uri="{FF2B5EF4-FFF2-40B4-BE49-F238E27FC236}">
              <a16:creationId xmlns:a16="http://schemas.microsoft.com/office/drawing/2014/main" id="{E5998ED7-BA85-487E-8E05-89C7924E88A3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063" name="AutoShape 292" descr="mail?cmd=cookie">
          <a:extLst>
            <a:ext uri="{FF2B5EF4-FFF2-40B4-BE49-F238E27FC236}">
              <a16:creationId xmlns:a16="http://schemas.microsoft.com/office/drawing/2014/main" id="{01F0A7A2-D48C-4D53-A366-ADA023F3F49D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064" name="AutoShape 292" descr="mail?cmd=cookie">
          <a:extLst>
            <a:ext uri="{FF2B5EF4-FFF2-40B4-BE49-F238E27FC236}">
              <a16:creationId xmlns:a16="http://schemas.microsoft.com/office/drawing/2014/main" id="{CA44F5E3-0F03-4FC6-81CD-93D608C7A2A1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065" name="AutoShape 292" descr="mail?cmd=cookie">
          <a:extLst>
            <a:ext uri="{FF2B5EF4-FFF2-40B4-BE49-F238E27FC236}">
              <a16:creationId xmlns:a16="http://schemas.microsoft.com/office/drawing/2014/main" id="{A45330EF-B483-403C-B1A5-912D1F82C39F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066" name="AutoShape 292" descr="mail?cmd=cookie">
          <a:extLst>
            <a:ext uri="{FF2B5EF4-FFF2-40B4-BE49-F238E27FC236}">
              <a16:creationId xmlns:a16="http://schemas.microsoft.com/office/drawing/2014/main" id="{53C16F1E-0A32-447C-B47A-FAA33E588A88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067" name="AutoShape 292" descr="mail?cmd=cookie">
          <a:extLst>
            <a:ext uri="{FF2B5EF4-FFF2-40B4-BE49-F238E27FC236}">
              <a16:creationId xmlns:a16="http://schemas.microsoft.com/office/drawing/2014/main" id="{A931BC55-95D3-4028-8153-793964B3ACD6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068" name="AutoShape 292" descr="mail?cmd=cookie">
          <a:extLst>
            <a:ext uri="{FF2B5EF4-FFF2-40B4-BE49-F238E27FC236}">
              <a16:creationId xmlns:a16="http://schemas.microsoft.com/office/drawing/2014/main" id="{F166637F-370B-41AB-9A0E-457EEB85E708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069" name="AutoShape 292" descr="mail?cmd=cookie">
          <a:extLst>
            <a:ext uri="{FF2B5EF4-FFF2-40B4-BE49-F238E27FC236}">
              <a16:creationId xmlns:a16="http://schemas.microsoft.com/office/drawing/2014/main" id="{3A02402C-CACF-4B3C-B3D8-E20AB6899AEE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070" name="AutoShape 292" descr="mail?cmd=cookie">
          <a:extLst>
            <a:ext uri="{FF2B5EF4-FFF2-40B4-BE49-F238E27FC236}">
              <a16:creationId xmlns:a16="http://schemas.microsoft.com/office/drawing/2014/main" id="{3EE0B484-57F7-4E49-98CA-2774E75ED2F2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071" name="AutoShape 292" descr="mail?cmd=cookie">
          <a:extLst>
            <a:ext uri="{FF2B5EF4-FFF2-40B4-BE49-F238E27FC236}">
              <a16:creationId xmlns:a16="http://schemas.microsoft.com/office/drawing/2014/main" id="{DFB768BA-7718-4790-B3C1-4114A2AAF605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072" name="AutoShape 292" descr="mail?cmd=cookie">
          <a:extLst>
            <a:ext uri="{FF2B5EF4-FFF2-40B4-BE49-F238E27FC236}">
              <a16:creationId xmlns:a16="http://schemas.microsoft.com/office/drawing/2014/main" id="{9BB3BFE9-8E42-41FE-9279-3DB564DA82AF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073" name="AutoShape 292" descr="mail?cmd=cookie">
          <a:extLst>
            <a:ext uri="{FF2B5EF4-FFF2-40B4-BE49-F238E27FC236}">
              <a16:creationId xmlns:a16="http://schemas.microsoft.com/office/drawing/2014/main" id="{784E7509-288B-4948-A149-877C1CB97625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074" name="AutoShape 292" descr="mail?cmd=cookie">
          <a:extLst>
            <a:ext uri="{FF2B5EF4-FFF2-40B4-BE49-F238E27FC236}">
              <a16:creationId xmlns:a16="http://schemas.microsoft.com/office/drawing/2014/main" id="{41D9CE26-1021-4D76-A479-69D9265ABB51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075" name="AutoShape 292" descr="mail?cmd=cookie">
          <a:extLst>
            <a:ext uri="{FF2B5EF4-FFF2-40B4-BE49-F238E27FC236}">
              <a16:creationId xmlns:a16="http://schemas.microsoft.com/office/drawing/2014/main" id="{F22D07A0-74BF-4D8D-A531-03CAF478E61E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076" name="AutoShape 292" descr="mail?cmd=cookie">
          <a:extLst>
            <a:ext uri="{FF2B5EF4-FFF2-40B4-BE49-F238E27FC236}">
              <a16:creationId xmlns:a16="http://schemas.microsoft.com/office/drawing/2014/main" id="{08F17A72-45D8-4550-944B-19D6C8B4D21B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077" name="AutoShape 292" descr="mail?cmd=cookie">
          <a:extLst>
            <a:ext uri="{FF2B5EF4-FFF2-40B4-BE49-F238E27FC236}">
              <a16:creationId xmlns:a16="http://schemas.microsoft.com/office/drawing/2014/main" id="{BB1172DF-717B-4E50-9F3B-F3805DA379C0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078" name="AutoShape 292" descr="mail?cmd=cookie">
          <a:extLst>
            <a:ext uri="{FF2B5EF4-FFF2-40B4-BE49-F238E27FC236}">
              <a16:creationId xmlns:a16="http://schemas.microsoft.com/office/drawing/2014/main" id="{4E57113F-5607-45A9-9B14-E22B30C04FEE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079" name="AutoShape 292" descr="mail?cmd=cookie">
          <a:extLst>
            <a:ext uri="{FF2B5EF4-FFF2-40B4-BE49-F238E27FC236}">
              <a16:creationId xmlns:a16="http://schemas.microsoft.com/office/drawing/2014/main" id="{FBD6B3F7-B746-4B48-93DD-DA2A7C5E74E4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080" name="AutoShape 292" descr="mail?cmd=cookie">
          <a:extLst>
            <a:ext uri="{FF2B5EF4-FFF2-40B4-BE49-F238E27FC236}">
              <a16:creationId xmlns:a16="http://schemas.microsoft.com/office/drawing/2014/main" id="{FFE6A58B-7499-4F3A-AA06-61FA3848F9B8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081" name="AutoShape 292" descr="mail?cmd=cookie">
          <a:extLst>
            <a:ext uri="{FF2B5EF4-FFF2-40B4-BE49-F238E27FC236}">
              <a16:creationId xmlns:a16="http://schemas.microsoft.com/office/drawing/2014/main" id="{75B3E16F-13F4-406D-AA02-764C09A3DEEB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082" name="AutoShape 292" descr="mail?cmd=cookie">
          <a:extLst>
            <a:ext uri="{FF2B5EF4-FFF2-40B4-BE49-F238E27FC236}">
              <a16:creationId xmlns:a16="http://schemas.microsoft.com/office/drawing/2014/main" id="{E1628443-D997-4416-ADAB-29295A860482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083" name="AutoShape 292" descr="mail?cmd=cookie">
          <a:extLst>
            <a:ext uri="{FF2B5EF4-FFF2-40B4-BE49-F238E27FC236}">
              <a16:creationId xmlns:a16="http://schemas.microsoft.com/office/drawing/2014/main" id="{BED0D791-2D97-4EE9-968A-815BFC326096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084" name="AutoShape 292" descr="mail?cmd=cookie">
          <a:extLst>
            <a:ext uri="{FF2B5EF4-FFF2-40B4-BE49-F238E27FC236}">
              <a16:creationId xmlns:a16="http://schemas.microsoft.com/office/drawing/2014/main" id="{9C53B9D6-43DE-4DC2-B1A1-3D6F7A3AB660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085" name="AutoShape 292" descr="mail?cmd=cookie">
          <a:extLst>
            <a:ext uri="{FF2B5EF4-FFF2-40B4-BE49-F238E27FC236}">
              <a16:creationId xmlns:a16="http://schemas.microsoft.com/office/drawing/2014/main" id="{15F333AA-3AE5-4531-82C1-CB80FDE0B9D8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086" name="AutoShape 292" descr="mail?cmd=cookie">
          <a:extLst>
            <a:ext uri="{FF2B5EF4-FFF2-40B4-BE49-F238E27FC236}">
              <a16:creationId xmlns:a16="http://schemas.microsoft.com/office/drawing/2014/main" id="{C701F848-6C4E-4874-9344-6616C2612FAB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087" name="AutoShape 292" descr="mail?cmd=cookie">
          <a:extLst>
            <a:ext uri="{FF2B5EF4-FFF2-40B4-BE49-F238E27FC236}">
              <a16:creationId xmlns:a16="http://schemas.microsoft.com/office/drawing/2014/main" id="{4900B01A-0A24-4582-AD81-72FB3592D0EC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088" name="AutoShape 292" descr="mail?cmd=cookie">
          <a:extLst>
            <a:ext uri="{FF2B5EF4-FFF2-40B4-BE49-F238E27FC236}">
              <a16:creationId xmlns:a16="http://schemas.microsoft.com/office/drawing/2014/main" id="{0020CBDE-1DFA-4A41-94CA-2EE0FD748B06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089" name="AutoShape 292" descr="mail?cmd=cookie">
          <a:extLst>
            <a:ext uri="{FF2B5EF4-FFF2-40B4-BE49-F238E27FC236}">
              <a16:creationId xmlns:a16="http://schemas.microsoft.com/office/drawing/2014/main" id="{7D254D66-08E8-4C44-9FB1-FF8EE5E72350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090" name="AutoShape 292" descr="mail?cmd=cookie">
          <a:extLst>
            <a:ext uri="{FF2B5EF4-FFF2-40B4-BE49-F238E27FC236}">
              <a16:creationId xmlns:a16="http://schemas.microsoft.com/office/drawing/2014/main" id="{B52496BF-25B7-449B-84A1-C488DF9FF231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091" name="AutoShape 292" descr="mail?cmd=cookie">
          <a:extLst>
            <a:ext uri="{FF2B5EF4-FFF2-40B4-BE49-F238E27FC236}">
              <a16:creationId xmlns:a16="http://schemas.microsoft.com/office/drawing/2014/main" id="{5C48FDC2-2436-4DCA-A7BF-9B2D12022864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092" name="AutoShape 292" descr="mail?cmd=cookie">
          <a:extLst>
            <a:ext uri="{FF2B5EF4-FFF2-40B4-BE49-F238E27FC236}">
              <a16:creationId xmlns:a16="http://schemas.microsoft.com/office/drawing/2014/main" id="{514E2EF7-FE4D-4C3B-BE28-3227A489A61A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093" name="AutoShape 292" descr="mail?cmd=cookie">
          <a:extLst>
            <a:ext uri="{FF2B5EF4-FFF2-40B4-BE49-F238E27FC236}">
              <a16:creationId xmlns:a16="http://schemas.microsoft.com/office/drawing/2014/main" id="{903F95AB-D450-4CB8-A3F5-9B8D026603F9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094" name="AutoShape 292" descr="mail?cmd=cookie">
          <a:extLst>
            <a:ext uri="{FF2B5EF4-FFF2-40B4-BE49-F238E27FC236}">
              <a16:creationId xmlns:a16="http://schemas.microsoft.com/office/drawing/2014/main" id="{F67A804F-9AC6-4842-9996-54ABDCB82B9E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095" name="AutoShape 292" descr="mail?cmd=cookie">
          <a:extLst>
            <a:ext uri="{FF2B5EF4-FFF2-40B4-BE49-F238E27FC236}">
              <a16:creationId xmlns:a16="http://schemas.microsoft.com/office/drawing/2014/main" id="{3A5D8E2D-3A48-4DDA-9065-A28A3F7C32A4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096" name="AutoShape 292" descr="mail?cmd=cookie">
          <a:extLst>
            <a:ext uri="{FF2B5EF4-FFF2-40B4-BE49-F238E27FC236}">
              <a16:creationId xmlns:a16="http://schemas.microsoft.com/office/drawing/2014/main" id="{76C0C53F-E3E1-4042-A8F9-F7542C708EF3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097" name="AutoShape 292" descr="mail?cmd=cookie">
          <a:extLst>
            <a:ext uri="{FF2B5EF4-FFF2-40B4-BE49-F238E27FC236}">
              <a16:creationId xmlns:a16="http://schemas.microsoft.com/office/drawing/2014/main" id="{63D664FA-AB6F-495A-98EA-C2B237F6C439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098" name="AutoShape 292" descr="mail?cmd=cookie">
          <a:extLst>
            <a:ext uri="{FF2B5EF4-FFF2-40B4-BE49-F238E27FC236}">
              <a16:creationId xmlns:a16="http://schemas.microsoft.com/office/drawing/2014/main" id="{1422E5FD-059F-434D-B3AB-B185E2E2D75E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099" name="AutoShape 292" descr="mail?cmd=cookie">
          <a:extLst>
            <a:ext uri="{FF2B5EF4-FFF2-40B4-BE49-F238E27FC236}">
              <a16:creationId xmlns:a16="http://schemas.microsoft.com/office/drawing/2014/main" id="{1D526BF7-1816-4473-9B75-1110A47654CD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100" name="AutoShape 292" descr="mail?cmd=cookie">
          <a:extLst>
            <a:ext uri="{FF2B5EF4-FFF2-40B4-BE49-F238E27FC236}">
              <a16:creationId xmlns:a16="http://schemas.microsoft.com/office/drawing/2014/main" id="{4F34691F-6298-4532-99F6-7906C56A0334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101" name="AutoShape 292" descr="mail?cmd=cookie">
          <a:extLst>
            <a:ext uri="{FF2B5EF4-FFF2-40B4-BE49-F238E27FC236}">
              <a16:creationId xmlns:a16="http://schemas.microsoft.com/office/drawing/2014/main" id="{43FF0945-7546-494D-AD35-EE3DE59296F8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102" name="AutoShape 292" descr="mail?cmd=cookie">
          <a:extLst>
            <a:ext uri="{FF2B5EF4-FFF2-40B4-BE49-F238E27FC236}">
              <a16:creationId xmlns:a16="http://schemas.microsoft.com/office/drawing/2014/main" id="{957867CA-EF25-420E-A497-FB27F7F7CB80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103" name="AutoShape 292" descr="mail?cmd=cookie">
          <a:extLst>
            <a:ext uri="{FF2B5EF4-FFF2-40B4-BE49-F238E27FC236}">
              <a16:creationId xmlns:a16="http://schemas.microsoft.com/office/drawing/2014/main" id="{C714B17F-A2CD-449F-B8C3-C44EDD6C3474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104" name="AutoShape 292" descr="mail?cmd=cookie">
          <a:extLst>
            <a:ext uri="{FF2B5EF4-FFF2-40B4-BE49-F238E27FC236}">
              <a16:creationId xmlns:a16="http://schemas.microsoft.com/office/drawing/2014/main" id="{2A1CF189-2203-4450-A83E-8552F7265570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105" name="AutoShape 292" descr="mail?cmd=cookie">
          <a:extLst>
            <a:ext uri="{FF2B5EF4-FFF2-40B4-BE49-F238E27FC236}">
              <a16:creationId xmlns:a16="http://schemas.microsoft.com/office/drawing/2014/main" id="{8F9940AB-E0D7-4781-983A-593D377336FB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106" name="AutoShape 292" descr="mail?cmd=cookie">
          <a:extLst>
            <a:ext uri="{FF2B5EF4-FFF2-40B4-BE49-F238E27FC236}">
              <a16:creationId xmlns:a16="http://schemas.microsoft.com/office/drawing/2014/main" id="{5E06F541-FFE6-471F-8E37-898890831C69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107" name="AutoShape 292" descr="mail?cmd=cookie">
          <a:extLst>
            <a:ext uri="{FF2B5EF4-FFF2-40B4-BE49-F238E27FC236}">
              <a16:creationId xmlns:a16="http://schemas.microsoft.com/office/drawing/2014/main" id="{69DEF789-E58E-4638-A0D4-113F0C3489F9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108" name="AutoShape 292" descr="mail?cmd=cookie">
          <a:extLst>
            <a:ext uri="{FF2B5EF4-FFF2-40B4-BE49-F238E27FC236}">
              <a16:creationId xmlns:a16="http://schemas.microsoft.com/office/drawing/2014/main" id="{AFD846B0-2F87-4C94-AACB-5987E6F5C62E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109" name="AutoShape 292" descr="mail?cmd=cookie">
          <a:extLst>
            <a:ext uri="{FF2B5EF4-FFF2-40B4-BE49-F238E27FC236}">
              <a16:creationId xmlns:a16="http://schemas.microsoft.com/office/drawing/2014/main" id="{D0A4C955-90AA-425C-AD44-3C03584DE10D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110" name="AutoShape 292" descr="mail?cmd=cookie">
          <a:extLst>
            <a:ext uri="{FF2B5EF4-FFF2-40B4-BE49-F238E27FC236}">
              <a16:creationId xmlns:a16="http://schemas.microsoft.com/office/drawing/2014/main" id="{3AF04FEA-DEC0-46B6-8187-E775FBB06441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111" name="AutoShape 292" descr="mail?cmd=cookie">
          <a:extLst>
            <a:ext uri="{FF2B5EF4-FFF2-40B4-BE49-F238E27FC236}">
              <a16:creationId xmlns:a16="http://schemas.microsoft.com/office/drawing/2014/main" id="{FF4144A7-D2AC-4F46-AE68-DB4BEDAC551D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112" name="AutoShape 292" descr="mail?cmd=cookie">
          <a:extLst>
            <a:ext uri="{FF2B5EF4-FFF2-40B4-BE49-F238E27FC236}">
              <a16:creationId xmlns:a16="http://schemas.microsoft.com/office/drawing/2014/main" id="{59D01D75-20C6-4E45-B479-80A4306BFAB1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113" name="AutoShape 292" descr="mail?cmd=cookie">
          <a:extLst>
            <a:ext uri="{FF2B5EF4-FFF2-40B4-BE49-F238E27FC236}">
              <a16:creationId xmlns:a16="http://schemas.microsoft.com/office/drawing/2014/main" id="{3E8C5BA6-663A-40FF-8F83-3D236AA8EDAD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114" name="AutoShape 292" descr="mail?cmd=cookie">
          <a:extLst>
            <a:ext uri="{FF2B5EF4-FFF2-40B4-BE49-F238E27FC236}">
              <a16:creationId xmlns:a16="http://schemas.microsoft.com/office/drawing/2014/main" id="{113CA6A5-7414-40C0-BCB8-39AFB4676265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115" name="AutoShape 292" descr="mail?cmd=cookie">
          <a:extLst>
            <a:ext uri="{FF2B5EF4-FFF2-40B4-BE49-F238E27FC236}">
              <a16:creationId xmlns:a16="http://schemas.microsoft.com/office/drawing/2014/main" id="{202633EF-7D41-4FAC-84A1-B2420DD363B0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116" name="AutoShape 292" descr="mail?cmd=cookie">
          <a:extLst>
            <a:ext uri="{FF2B5EF4-FFF2-40B4-BE49-F238E27FC236}">
              <a16:creationId xmlns:a16="http://schemas.microsoft.com/office/drawing/2014/main" id="{E22A311E-DD99-422C-A8E8-95990D67D81C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117" name="AutoShape 292" descr="mail?cmd=cookie">
          <a:extLst>
            <a:ext uri="{FF2B5EF4-FFF2-40B4-BE49-F238E27FC236}">
              <a16:creationId xmlns:a16="http://schemas.microsoft.com/office/drawing/2014/main" id="{9F9D485F-5267-46F2-B8C8-46FCDE11BA22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118" name="AutoShape 292" descr="mail?cmd=cookie">
          <a:extLst>
            <a:ext uri="{FF2B5EF4-FFF2-40B4-BE49-F238E27FC236}">
              <a16:creationId xmlns:a16="http://schemas.microsoft.com/office/drawing/2014/main" id="{5F09784C-76E5-479C-B167-42CC3ECF3D62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119" name="AutoShape 292" descr="mail?cmd=cookie">
          <a:extLst>
            <a:ext uri="{FF2B5EF4-FFF2-40B4-BE49-F238E27FC236}">
              <a16:creationId xmlns:a16="http://schemas.microsoft.com/office/drawing/2014/main" id="{0064C62F-5780-4264-AA5D-25C64EACDD4A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120" name="AutoShape 292" descr="mail?cmd=cookie">
          <a:extLst>
            <a:ext uri="{FF2B5EF4-FFF2-40B4-BE49-F238E27FC236}">
              <a16:creationId xmlns:a16="http://schemas.microsoft.com/office/drawing/2014/main" id="{322023F7-F35C-4DBC-98A4-29BF39A83AC2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121" name="AutoShape 292" descr="mail?cmd=cookie">
          <a:extLst>
            <a:ext uri="{FF2B5EF4-FFF2-40B4-BE49-F238E27FC236}">
              <a16:creationId xmlns:a16="http://schemas.microsoft.com/office/drawing/2014/main" id="{FBE76D13-D54E-4DC0-A6E0-997636C63A4A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122" name="AutoShape 292" descr="mail?cmd=cookie">
          <a:extLst>
            <a:ext uri="{FF2B5EF4-FFF2-40B4-BE49-F238E27FC236}">
              <a16:creationId xmlns:a16="http://schemas.microsoft.com/office/drawing/2014/main" id="{EAD419C6-E63D-42A2-84A3-4956865DFE65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123" name="AutoShape 292" descr="mail?cmd=cookie">
          <a:extLst>
            <a:ext uri="{FF2B5EF4-FFF2-40B4-BE49-F238E27FC236}">
              <a16:creationId xmlns:a16="http://schemas.microsoft.com/office/drawing/2014/main" id="{9427E63E-B4DB-4C36-B3B6-F2276BD3BC79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124" name="AutoShape 292" descr="mail?cmd=cookie">
          <a:extLst>
            <a:ext uri="{FF2B5EF4-FFF2-40B4-BE49-F238E27FC236}">
              <a16:creationId xmlns:a16="http://schemas.microsoft.com/office/drawing/2014/main" id="{44665C74-FD3A-474F-B27C-2E1F72E772C5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125" name="AutoShape 292" descr="mail?cmd=cookie">
          <a:extLst>
            <a:ext uri="{FF2B5EF4-FFF2-40B4-BE49-F238E27FC236}">
              <a16:creationId xmlns:a16="http://schemas.microsoft.com/office/drawing/2014/main" id="{F1EC00C2-7514-4C5A-B3A2-739EED364058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126" name="AutoShape 292" descr="mail?cmd=cookie">
          <a:extLst>
            <a:ext uri="{FF2B5EF4-FFF2-40B4-BE49-F238E27FC236}">
              <a16:creationId xmlns:a16="http://schemas.microsoft.com/office/drawing/2014/main" id="{AFD0627D-FBC0-4EEE-BFBE-43388682627D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127" name="AutoShape 292" descr="mail?cmd=cookie">
          <a:extLst>
            <a:ext uri="{FF2B5EF4-FFF2-40B4-BE49-F238E27FC236}">
              <a16:creationId xmlns:a16="http://schemas.microsoft.com/office/drawing/2014/main" id="{46DD3688-4B1D-4AB4-94DF-67780879E18C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128" name="AutoShape 292" descr="mail?cmd=cookie">
          <a:extLst>
            <a:ext uri="{FF2B5EF4-FFF2-40B4-BE49-F238E27FC236}">
              <a16:creationId xmlns:a16="http://schemas.microsoft.com/office/drawing/2014/main" id="{68247F62-6A36-401C-AE18-DFB07C8E649E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129" name="AutoShape 292" descr="mail?cmd=cookie">
          <a:extLst>
            <a:ext uri="{FF2B5EF4-FFF2-40B4-BE49-F238E27FC236}">
              <a16:creationId xmlns:a16="http://schemas.microsoft.com/office/drawing/2014/main" id="{0EA5D9D8-B6F3-44E5-886A-49EBF608F8EB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130" name="AutoShape 292" descr="mail?cmd=cookie">
          <a:extLst>
            <a:ext uri="{FF2B5EF4-FFF2-40B4-BE49-F238E27FC236}">
              <a16:creationId xmlns:a16="http://schemas.microsoft.com/office/drawing/2014/main" id="{D3F71145-6CB9-44F7-A780-BA34A5091DF5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131" name="AutoShape 292" descr="mail?cmd=cookie">
          <a:extLst>
            <a:ext uri="{FF2B5EF4-FFF2-40B4-BE49-F238E27FC236}">
              <a16:creationId xmlns:a16="http://schemas.microsoft.com/office/drawing/2014/main" id="{EEADDE07-45FA-4DA0-BBE2-0004604FA7B0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132" name="AutoShape 292" descr="mail?cmd=cookie">
          <a:extLst>
            <a:ext uri="{FF2B5EF4-FFF2-40B4-BE49-F238E27FC236}">
              <a16:creationId xmlns:a16="http://schemas.microsoft.com/office/drawing/2014/main" id="{B67C46E0-48CB-4495-A432-3FF8E1679DB0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133" name="AutoShape 292" descr="mail?cmd=cookie">
          <a:extLst>
            <a:ext uri="{FF2B5EF4-FFF2-40B4-BE49-F238E27FC236}">
              <a16:creationId xmlns:a16="http://schemas.microsoft.com/office/drawing/2014/main" id="{7F2B1D77-FA3D-4397-A506-CE8FBBC81541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134" name="AutoShape 292" descr="mail?cmd=cookie">
          <a:extLst>
            <a:ext uri="{FF2B5EF4-FFF2-40B4-BE49-F238E27FC236}">
              <a16:creationId xmlns:a16="http://schemas.microsoft.com/office/drawing/2014/main" id="{D8CD18C3-5935-42B7-B927-2D5E12A8EF53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135" name="AutoShape 292" descr="mail?cmd=cookie">
          <a:extLst>
            <a:ext uri="{FF2B5EF4-FFF2-40B4-BE49-F238E27FC236}">
              <a16:creationId xmlns:a16="http://schemas.microsoft.com/office/drawing/2014/main" id="{7E32EAC5-25CD-4D39-B38B-C663EF5283B4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136" name="AutoShape 292" descr="mail?cmd=cookie">
          <a:extLst>
            <a:ext uri="{FF2B5EF4-FFF2-40B4-BE49-F238E27FC236}">
              <a16:creationId xmlns:a16="http://schemas.microsoft.com/office/drawing/2014/main" id="{E58D4B7C-3904-4F60-A433-8FB37BB5FBDC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137" name="AutoShape 292" descr="mail?cmd=cookie">
          <a:extLst>
            <a:ext uri="{FF2B5EF4-FFF2-40B4-BE49-F238E27FC236}">
              <a16:creationId xmlns:a16="http://schemas.microsoft.com/office/drawing/2014/main" id="{08F3BF98-CDBF-4A64-B95F-384F67199DD8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138" name="AutoShape 292" descr="mail?cmd=cookie">
          <a:extLst>
            <a:ext uri="{FF2B5EF4-FFF2-40B4-BE49-F238E27FC236}">
              <a16:creationId xmlns:a16="http://schemas.microsoft.com/office/drawing/2014/main" id="{F6C29F02-643C-4440-BD2A-C174A3390504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139" name="AutoShape 292" descr="mail?cmd=cookie">
          <a:extLst>
            <a:ext uri="{FF2B5EF4-FFF2-40B4-BE49-F238E27FC236}">
              <a16:creationId xmlns:a16="http://schemas.microsoft.com/office/drawing/2014/main" id="{3C3486D4-83B4-45EF-8EFB-E75618D070A9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140" name="AutoShape 292" descr="mail?cmd=cookie">
          <a:extLst>
            <a:ext uri="{FF2B5EF4-FFF2-40B4-BE49-F238E27FC236}">
              <a16:creationId xmlns:a16="http://schemas.microsoft.com/office/drawing/2014/main" id="{6BF48C33-0A73-4281-9DBD-C43E7F1E8715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141" name="AutoShape 292" descr="mail?cmd=cookie">
          <a:extLst>
            <a:ext uri="{FF2B5EF4-FFF2-40B4-BE49-F238E27FC236}">
              <a16:creationId xmlns:a16="http://schemas.microsoft.com/office/drawing/2014/main" id="{783706BA-804E-4F92-AD5D-843F45C2D544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142" name="AutoShape 292" descr="mail?cmd=cookie">
          <a:extLst>
            <a:ext uri="{FF2B5EF4-FFF2-40B4-BE49-F238E27FC236}">
              <a16:creationId xmlns:a16="http://schemas.microsoft.com/office/drawing/2014/main" id="{9AE06729-9D66-4B1C-BCD2-00AD175D1EDD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143" name="AutoShape 292" descr="mail?cmd=cookie">
          <a:extLst>
            <a:ext uri="{FF2B5EF4-FFF2-40B4-BE49-F238E27FC236}">
              <a16:creationId xmlns:a16="http://schemas.microsoft.com/office/drawing/2014/main" id="{B6813BA5-DB5F-4EF5-9EFA-005BD88B8A17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144" name="AutoShape 292" descr="mail?cmd=cookie">
          <a:extLst>
            <a:ext uri="{FF2B5EF4-FFF2-40B4-BE49-F238E27FC236}">
              <a16:creationId xmlns:a16="http://schemas.microsoft.com/office/drawing/2014/main" id="{190B300A-CA37-4BB6-8A0E-0B34124BA730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145" name="AutoShape 292" descr="mail?cmd=cookie">
          <a:extLst>
            <a:ext uri="{FF2B5EF4-FFF2-40B4-BE49-F238E27FC236}">
              <a16:creationId xmlns:a16="http://schemas.microsoft.com/office/drawing/2014/main" id="{180A7E72-0395-4AB7-868F-D9A8624C6748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146" name="AutoShape 292" descr="mail?cmd=cookie">
          <a:extLst>
            <a:ext uri="{FF2B5EF4-FFF2-40B4-BE49-F238E27FC236}">
              <a16:creationId xmlns:a16="http://schemas.microsoft.com/office/drawing/2014/main" id="{22F59212-9ABC-4496-B5D5-616028F5668A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147" name="AutoShape 292" descr="mail?cmd=cookie">
          <a:extLst>
            <a:ext uri="{FF2B5EF4-FFF2-40B4-BE49-F238E27FC236}">
              <a16:creationId xmlns:a16="http://schemas.microsoft.com/office/drawing/2014/main" id="{FD9FB892-8EB4-48B0-9D62-1E985FE4D2F3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148" name="AutoShape 292" descr="mail?cmd=cookie">
          <a:extLst>
            <a:ext uri="{FF2B5EF4-FFF2-40B4-BE49-F238E27FC236}">
              <a16:creationId xmlns:a16="http://schemas.microsoft.com/office/drawing/2014/main" id="{80F28449-8555-4199-94AC-D1156DCE1FD8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149" name="AutoShape 292" descr="mail?cmd=cookie">
          <a:extLst>
            <a:ext uri="{FF2B5EF4-FFF2-40B4-BE49-F238E27FC236}">
              <a16:creationId xmlns:a16="http://schemas.microsoft.com/office/drawing/2014/main" id="{7BEC6DDE-B096-4894-A17A-96A4968CE3E0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150" name="AutoShape 292" descr="mail?cmd=cookie">
          <a:extLst>
            <a:ext uri="{FF2B5EF4-FFF2-40B4-BE49-F238E27FC236}">
              <a16:creationId xmlns:a16="http://schemas.microsoft.com/office/drawing/2014/main" id="{096917E0-601F-45DD-9D74-7FC81968083E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151" name="AutoShape 292" descr="mail?cmd=cookie">
          <a:extLst>
            <a:ext uri="{FF2B5EF4-FFF2-40B4-BE49-F238E27FC236}">
              <a16:creationId xmlns:a16="http://schemas.microsoft.com/office/drawing/2014/main" id="{3024246C-8A10-47E6-971F-223E76D6DCE9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152" name="AutoShape 292" descr="mail?cmd=cookie">
          <a:extLst>
            <a:ext uri="{FF2B5EF4-FFF2-40B4-BE49-F238E27FC236}">
              <a16:creationId xmlns:a16="http://schemas.microsoft.com/office/drawing/2014/main" id="{F9B33635-FD57-4FC8-ADD5-A803443DBAD3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153" name="AutoShape 292" descr="mail?cmd=cookie">
          <a:extLst>
            <a:ext uri="{FF2B5EF4-FFF2-40B4-BE49-F238E27FC236}">
              <a16:creationId xmlns:a16="http://schemas.microsoft.com/office/drawing/2014/main" id="{C42D1A2A-3830-415B-9AA3-B949448ADA47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154" name="AutoShape 292" descr="mail?cmd=cookie">
          <a:extLst>
            <a:ext uri="{FF2B5EF4-FFF2-40B4-BE49-F238E27FC236}">
              <a16:creationId xmlns:a16="http://schemas.microsoft.com/office/drawing/2014/main" id="{9945E51A-BD2D-4FDB-BF18-29DEA0F33F31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155" name="AutoShape 292" descr="mail?cmd=cookie">
          <a:extLst>
            <a:ext uri="{FF2B5EF4-FFF2-40B4-BE49-F238E27FC236}">
              <a16:creationId xmlns:a16="http://schemas.microsoft.com/office/drawing/2014/main" id="{FCE66098-E76F-4343-962E-28D518B800D7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156" name="AutoShape 292" descr="mail?cmd=cookie">
          <a:extLst>
            <a:ext uri="{FF2B5EF4-FFF2-40B4-BE49-F238E27FC236}">
              <a16:creationId xmlns:a16="http://schemas.microsoft.com/office/drawing/2014/main" id="{81FC2D05-66F0-4641-9F91-800BC5361698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157" name="AutoShape 292" descr="mail?cmd=cookie">
          <a:extLst>
            <a:ext uri="{FF2B5EF4-FFF2-40B4-BE49-F238E27FC236}">
              <a16:creationId xmlns:a16="http://schemas.microsoft.com/office/drawing/2014/main" id="{92D858FE-F9A1-4711-87B6-05565EDA1D2C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158" name="AutoShape 292" descr="mail?cmd=cookie">
          <a:extLst>
            <a:ext uri="{FF2B5EF4-FFF2-40B4-BE49-F238E27FC236}">
              <a16:creationId xmlns:a16="http://schemas.microsoft.com/office/drawing/2014/main" id="{11B8E240-7010-41B7-B167-14E60C097225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159" name="AutoShape 292" descr="mail?cmd=cookie">
          <a:extLst>
            <a:ext uri="{FF2B5EF4-FFF2-40B4-BE49-F238E27FC236}">
              <a16:creationId xmlns:a16="http://schemas.microsoft.com/office/drawing/2014/main" id="{6EF00665-FEA0-4527-9B9C-430510734C51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160" name="AutoShape 292" descr="mail?cmd=cookie">
          <a:extLst>
            <a:ext uri="{FF2B5EF4-FFF2-40B4-BE49-F238E27FC236}">
              <a16:creationId xmlns:a16="http://schemas.microsoft.com/office/drawing/2014/main" id="{DBFDCDF9-7A14-42C1-B896-3BAA898802DF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161" name="AutoShape 292" descr="mail?cmd=cookie">
          <a:extLst>
            <a:ext uri="{FF2B5EF4-FFF2-40B4-BE49-F238E27FC236}">
              <a16:creationId xmlns:a16="http://schemas.microsoft.com/office/drawing/2014/main" id="{84BF9B4A-3D9F-4ADE-BC51-B388EFF152F4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162" name="AutoShape 292" descr="mail?cmd=cookie">
          <a:extLst>
            <a:ext uri="{FF2B5EF4-FFF2-40B4-BE49-F238E27FC236}">
              <a16:creationId xmlns:a16="http://schemas.microsoft.com/office/drawing/2014/main" id="{6A18B948-83E0-45E4-9F18-C5DDCD971A43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163" name="AutoShape 292" descr="mail?cmd=cookie">
          <a:extLst>
            <a:ext uri="{FF2B5EF4-FFF2-40B4-BE49-F238E27FC236}">
              <a16:creationId xmlns:a16="http://schemas.microsoft.com/office/drawing/2014/main" id="{03984502-92C2-4FF1-B9E2-917E9D6F233A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164" name="AutoShape 292" descr="mail?cmd=cookie">
          <a:extLst>
            <a:ext uri="{FF2B5EF4-FFF2-40B4-BE49-F238E27FC236}">
              <a16:creationId xmlns:a16="http://schemas.microsoft.com/office/drawing/2014/main" id="{590E2CB8-A258-4185-A9B3-EE9D78DB9DCB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165" name="AutoShape 292" descr="mail?cmd=cookie">
          <a:extLst>
            <a:ext uri="{FF2B5EF4-FFF2-40B4-BE49-F238E27FC236}">
              <a16:creationId xmlns:a16="http://schemas.microsoft.com/office/drawing/2014/main" id="{B259AA1C-7C09-482B-A59A-867F4389540D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166" name="AutoShape 292" descr="mail?cmd=cookie">
          <a:extLst>
            <a:ext uri="{FF2B5EF4-FFF2-40B4-BE49-F238E27FC236}">
              <a16:creationId xmlns:a16="http://schemas.microsoft.com/office/drawing/2014/main" id="{4696981D-63F3-4A4B-8140-F7A00135EA40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167" name="AutoShape 292" descr="mail?cmd=cookie">
          <a:extLst>
            <a:ext uri="{FF2B5EF4-FFF2-40B4-BE49-F238E27FC236}">
              <a16:creationId xmlns:a16="http://schemas.microsoft.com/office/drawing/2014/main" id="{85816BA6-F77C-4B09-A048-6B9F279343A1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168" name="AutoShape 292" descr="mail?cmd=cookie">
          <a:extLst>
            <a:ext uri="{FF2B5EF4-FFF2-40B4-BE49-F238E27FC236}">
              <a16:creationId xmlns:a16="http://schemas.microsoft.com/office/drawing/2014/main" id="{E9F9C9C9-8697-495A-85EB-2C7E862B22F2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169" name="AutoShape 292" descr="mail?cmd=cookie">
          <a:extLst>
            <a:ext uri="{FF2B5EF4-FFF2-40B4-BE49-F238E27FC236}">
              <a16:creationId xmlns:a16="http://schemas.microsoft.com/office/drawing/2014/main" id="{F1EBD494-56B5-4511-8EEF-478D7F121DC8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170" name="AutoShape 292" descr="mail?cmd=cookie">
          <a:extLst>
            <a:ext uri="{FF2B5EF4-FFF2-40B4-BE49-F238E27FC236}">
              <a16:creationId xmlns:a16="http://schemas.microsoft.com/office/drawing/2014/main" id="{E6A81463-3CFA-473E-B0BC-BE68EE362E9E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171" name="AutoShape 292" descr="mail?cmd=cookie">
          <a:extLst>
            <a:ext uri="{FF2B5EF4-FFF2-40B4-BE49-F238E27FC236}">
              <a16:creationId xmlns:a16="http://schemas.microsoft.com/office/drawing/2014/main" id="{87DAF6FA-C830-42C2-AD4B-4CCDACECC554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172" name="AutoShape 292" descr="mail?cmd=cookie">
          <a:extLst>
            <a:ext uri="{FF2B5EF4-FFF2-40B4-BE49-F238E27FC236}">
              <a16:creationId xmlns:a16="http://schemas.microsoft.com/office/drawing/2014/main" id="{59D417C1-7CF4-470C-9ABF-588F94890F44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173" name="AutoShape 292" descr="mail?cmd=cookie">
          <a:extLst>
            <a:ext uri="{FF2B5EF4-FFF2-40B4-BE49-F238E27FC236}">
              <a16:creationId xmlns:a16="http://schemas.microsoft.com/office/drawing/2014/main" id="{C3C8D39B-72D5-4B00-BD14-DAEBF106AC5B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174" name="AutoShape 292" descr="mail?cmd=cookie">
          <a:extLst>
            <a:ext uri="{FF2B5EF4-FFF2-40B4-BE49-F238E27FC236}">
              <a16:creationId xmlns:a16="http://schemas.microsoft.com/office/drawing/2014/main" id="{AEE2C8BC-859D-4A36-8C7D-B224363F34D8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175" name="AutoShape 292" descr="mail?cmd=cookie">
          <a:extLst>
            <a:ext uri="{FF2B5EF4-FFF2-40B4-BE49-F238E27FC236}">
              <a16:creationId xmlns:a16="http://schemas.microsoft.com/office/drawing/2014/main" id="{05E71C87-D162-4FBE-90BB-77977AE32553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176" name="AutoShape 292" descr="mail?cmd=cookie">
          <a:extLst>
            <a:ext uri="{FF2B5EF4-FFF2-40B4-BE49-F238E27FC236}">
              <a16:creationId xmlns:a16="http://schemas.microsoft.com/office/drawing/2014/main" id="{F356E650-3ED5-4DDC-B2B7-AC30DFB81704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177" name="AutoShape 292" descr="mail?cmd=cookie">
          <a:extLst>
            <a:ext uri="{FF2B5EF4-FFF2-40B4-BE49-F238E27FC236}">
              <a16:creationId xmlns:a16="http://schemas.microsoft.com/office/drawing/2014/main" id="{95649E47-6651-4081-B0EC-12E4BE808E40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178" name="AutoShape 292" descr="mail?cmd=cookie">
          <a:extLst>
            <a:ext uri="{FF2B5EF4-FFF2-40B4-BE49-F238E27FC236}">
              <a16:creationId xmlns:a16="http://schemas.microsoft.com/office/drawing/2014/main" id="{291F6107-000C-4464-990B-1C82F48CB195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179" name="AutoShape 292" descr="mail?cmd=cookie">
          <a:extLst>
            <a:ext uri="{FF2B5EF4-FFF2-40B4-BE49-F238E27FC236}">
              <a16:creationId xmlns:a16="http://schemas.microsoft.com/office/drawing/2014/main" id="{1EA3A772-A9E5-4601-9EBE-A06D14CBFDF5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180" name="AutoShape 292" descr="mail?cmd=cookie">
          <a:extLst>
            <a:ext uri="{FF2B5EF4-FFF2-40B4-BE49-F238E27FC236}">
              <a16:creationId xmlns:a16="http://schemas.microsoft.com/office/drawing/2014/main" id="{B3EB2230-22B2-4E9E-9999-F8FA4A8765B5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181" name="AutoShape 292" descr="mail?cmd=cookie">
          <a:extLst>
            <a:ext uri="{FF2B5EF4-FFF2-40B4-BE49-F238E27FC236}">
              <a16:creationId xmlns:a16="http://schemas.microsoft.com/office/drawing/2014/main" id="{5736DEF4-B209-4F77-B304-0B9D650B00C5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182" name="AutoShape 292" descr="mail?cmd=cookie">
          <a:extLst>
            <a:ext uri="{FF2B5EF4-FFF2-40B4-BE49-F238E27FC236}">
              <a16:creationId xmlns:a16="http://schemas.microsoft.com/office/drawing/2014/main" id="{A2835697-9EB8-415E-B65F-4ABD12C06E49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183" name="AutoShape 292" descr="mail?cmd=cookie">
          <a:extLst>
            <a:ext uri="{FF2B5EF4-FFF2-40B4-BE49-F238E27FC236}">
              <a16:creationId xmlns:a16="http://schemas.microsoft.com/office/drawing/2014/main" id="{8AB63BCC-BE10-48D6-8DAE-CFD09202219C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184" name="AutoShape 292" descr="mail?cmd=cookie">
          <a:extLst>
            <a:ext uri="{FF2B5EF4-FFF2-40B4-BE49-F238E27FC236}">
              <a16:creationId xmlns:a16="http://schemas.microsoft.com/office/drawing/2014/main" id="{16A10B7C-4815-4F0D-B016-C3F60976C7A1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185" name="AutoShape 292" descr="mail?cmd=cookie">
          <a:extLst>
            <a:ext uri="{FF2B5EF4-FFF2-40B4-BE49-F238E27FC236}">
              <a16:creationId xmlns:a16="http://schemas.microsoft.com/office/drawing/2014/main" id="{33600F5C-C006-4D82-9335-B035FC6281F2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186" name="AutoShape 292" descr="mail?cmd=cookie">
          <a:extLst>
            <a:ext uri="{FF2B5EF4-FFF2-40B4-BE49-F238E27FC236}">
              <a16:creationId xmlns:a16="http://schemas.microsoft.com/office/drawing/2014/main" id="{77CF16C9-9752-4961-8329-53DD294DB4BA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187" name="AutoShape 292" descr="mail?cmd=cookie">
          <a:extLst>
            <a:ext uri="{FF2B5EF4-FFF2-40B4-BE49-F238E27FC236}">
              <a16:creationId xmlns:a16="http://schemas.microsoft.com/office/drawing/2014/main" id="{B1D551ED-BFF9-4751-B0AF-74ACEBF1D207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188" name="AutoShape 292" descr="mail?cmd=cookie">
          <a:extLst>
            <a:ext uri="{FF2B5EF4-FFF2-40B4-BE49-F238E27FC236}">
              <a16:creationId xmlns:a16="http://schemas.microsoft.com/office/drawing/2014/main" id="{05538B79-0840-4693-AA5F-7D016C319EEC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189" name="AutoShape 292" descr="mail?cmd=cookie">
          <a:extLst>
            <a:ext uri="{FF2B5EF4-FFF2-40B4-BE49-F238E27FC236}">
              <a16:creationId xmlns:a16="http://schemas.microsoft.com/office/drawing/2014/main" id="{F0F23F01-718A-4165-90D1-CF162D8B00C4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190" name="AutoShape 292" descr="mail?cmd=cookie">
          <a:extLst>
            <a:ext uri="{FF2B5EF4-FFF2-40B4-BE49-F238E27FC236}">
              <a16:creationId xmlns:a16="http://schemas.microsoft.com/office/drawing/2014/main" id="{4E0A029A-A1E5-4A4A-8032-20249ADA865E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191" name="AutoShape 292" descr="mail?cmd=cookie">
          <a:extLst>
            <a:ext uri="{FF2B5EF4-FFF2-40B4-BE49-F238E27FC236}">
              <a16:creationId xmlns:a16="http://schemas.microsoft.com/office/drawing/2014/main" id="{BE6D7CE2-B838-4810-84DA-1926A3513A7D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192" name="AutoShape 292" descr="mail?cmd=cookie">
          <a:extLst>
            <a:ext uri="{FF2B5EF4-FFF2-40B4-BE49-F238E27FC236}">
              <a16:creationId xmlns:a16="http://schemas.microsoft.com/office/drawing/2014/main" id="{98CB4DF8-2F11-4EC7-B5EB-FC00BB41ADD5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193" name="AutoShape 292" descr="mail?cmd=cookie">
          <a:extLst>
            <a:ext uri="{FF2B5EF4-FFF2-40B4-BE49-F238E27FC236}">
              <a16:creationId xmlns:a16="http://schemas.microsoft.com/office/drawing/2014/main" id="{A6F0C791-BBCE-4BC5-B8F8-49AE4728D708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194" name="AutoShape 292" descr="mail?cmd=cookie">
          <a:extLst>
            <a:ext uri="{FF2B5EF4-FFF2-40B4-BE49-F238E27FC236}">
              <a16:creationId xmlns:a16="http://schemas.microsoft.com/office/drawing/2014/main" id="{7634067E-20A6-466C-A5E3-81B54B1CD7B7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195" name="AutoShape 292" descr="mail?cmd=cookie">
          <a:extLst>
            <a:ext uri="{FF2B5EF4-FFF2-40B4-BE49-F238E27FC236}">
              <a16:creationId xmlns:a16="http://schemas.microsoft.com/office/drawing/2014/main" id="{8C173E83-0D10-4165-8371-8A7ED61CD77F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196" name="AutoShape 292" descr="mail?cmd=cookie">
          <a:extLst>
            <a:ext uri="{FF2B5EF4-FFF2-40B4-BE49-F238E27FC236}">
              <a16:creationId xmlns:a16="http://schemas.microsoft.com/office/drawing/2014/main" id="{592C1AB3-33C9-47A9-91E4-B48425D5C368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197" name="AutoShape 292" descr="mail?cmd=cookie">
          <a:extLst>
            <a:ext uri="{FF2B5EF4-FFF2-40B4-BE49-F238E27FC236}">
              <a16:creationId xmlns:a16="http://schemas.microsoft.com/office/drawing/2014/main" id="{7EDF02D0-C4FA-4761-9E49-C24FBBB8A932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198" name="AutoShape 292" descr="mail?cmd=cookie">
          <a:extLst>
            <a:ext uri="{FF2B5EF4-FFF2-40B4-BE49-F238E27FC236}">
              <a16:creationId xmlns:a16="http://schemas.microsoft.com/office/drawing/2014/main" id="{192E8EC9-07E2-42C0-AD3E-6342EEBA405F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199" name="AutoShape 292" descr="mail?cmd=cookie">
          <a:extLst>
            <a:ext uri="{FF2B5EF4-FFF2-40B4-BE49-F238E27FC236}">
              <a16:creationId xmlns:a16="http://schemas.microsoft.com/office/drawing/2014/main" id="{443F736D-895A-46F8-9422-4AE8D527FA60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200" name="AutoShape 292" descr="mail?cmd=cookie">
          <a:extLst>
            <a:ext uri="{FF2B5EF4-FFF2-40B4-BE49-F238E27FC236}">
              <a16:creationId xmlns:a16="http://schemas.microsoft.com/office/drawing/2014/main" id="{C0116A8D-A006-4AFA-A6CF-EB0CB80004D5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201" name="AutoShape 292" descr="mail?cmd=cookie">
          <a:extLst>
            <a:ext uri="{FF2B5EF4-FFF2-40B4-BE49-F238E27FC236}">
              <a16:creationId xmlns:a16="http://schemas.microsoft.com/office/drawing/2014/main" id="{5C220166-44BC-456D-9092-A3C32BBEEA14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202" name="AutoShape 292" descr="mail?cmd=cookie">
          <a:extLst>
            <a:ext uri="{FF2B5EF4-FFF2-40B4-BE49-F238E27FC236}">
              <a16:creationId xmlns:a16="http://schemas.microsoft.com/office/drawing/2014/main" id="{CC7B4646-B4CC-4BBF-B360-A98A68E5B6AD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203" name="AutoShape 292" descr="mail?cmd=cookie">
          <a:extLst>
            <a:ext uri="{FF2B5EF4-FFF2-40B4-BE49-F238E27FC236}">
              <a16:creationId xmlns:a16="http://schemas.microsoft.com/office/drawing/2014/main" id="{D5550224-8291-4FAD-AE86-A97CA4FA5E9B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204" name="AutoShape 292" descr="mail?cmd=cookie">
          <a:extLst>
            <a:ext uri="{FF2B5EF4-FFF2-40B4-BE49-F238E27FC236}">
              <a16:creationId xmlns:a16="http://schemas.microsoft.com/office/drawing/2014/main" id="{8B2A5F5F-72D6-43D3-A00F-87097CBE5996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129</xdr:row>
      <xdr:rowOff>0</xdr:rowOff>
    </xdr:from>
    <xdr:ext cx="9525" cy="104775"/>
    <xdr:sp macro="" textlink="">
      <xdr:nvSpPr>
        <xdr:cNvPr id="3205" name="AutoShape 292" descr="mail?cmd=cookie">
          <a:extLst>
            <a:ext uri="{FF2B5EF4-FFF2-40B4-BE49-F238E27FC236}">
              <a16:creationId xmlns:a16="http://schemas.microsoft.com/office/drawing/2014/main" id="{A9A1873F-8546-4EA3-BB0C-5C830052ACDF}"/>
            </a:ext>
          </a:extLst>
        </xdr:cNvPr>
        <xdr:cNvSpPr>
          <a:spLocks noChangeAspect="1" noChangeArrowheads="1"/>
        </xdr:cNvSpPr>
      </xdr:nvSpPr>
      <xdr:spPr bwMode="auto">
        <a:xfrm>
          <a:off x="307657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206" name="AutoShape 292" descr="mail?cmd=cookie">
          <a:extLst>
            <a:ext uri="{FF2B5EF4-FFF2-40B4-BE49-F238E27FC236}">
              <a16:creationId xmlns:a16="http://schemas.microsoft.com/office/drawing/2014/main" id="{674C0D89-BC94-45B0-8D59-271F9B5A0F5D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207" name="AutoShape 292" descr="mail?cmd=cookie">
          <a:extLst>
            <a:ext uri="{FF2B5EF4-FFF2-40B4-BE49-F238E27FC236}">
              <a16:creationId xmlns:a16="http://schemas.microsoft.com/office/drawing/2014/main" id="{E39E90A9-1D63-4B56-A687-1222132E5584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208" name="AutoShape 292" descr="mail?cmd=cookie">
          <a:extLst>
            <a:ext uri="{FF2B5EF4-FFF2-40B4-BE49-F238E27FC236}">
              <a16:creationId xmlns:a16="http://schemas.microsoft.com/office/drawing/2014/main" id="{F009BC1E-5331-4C2A-9507-89AE465FDB64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209" name="AutoShape 292" descr="mail?cmd=cookie">
          <a:extLst>
            <a:ext uri="{FF2B5EF4-FFF2-40B4-BE49-F238E27FC236}">
              <a16:creationId xmlns:a16="http://schemas.microsoft.com/office/drawing/2014/main" id="{72E856C9-B2EC-4782-B070-9E4C1089373E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210" name="AutoShape 292" descr="mail?cmd=cookie">
          <a:extLst>
            <a:ext uri="{FF2B5EF4-FFF2-40B4-BE49-F238E27FC236}">
              <a16:creationId xmlns:a16="http://schemas.microsoft.com/office/drawing/2014/main" id="{B6621E88-16A7-4F5B-A074-E8E9170D31F8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211" name="AutoShape 292" descr="mail?cmd=cookie">
          <a:extLst>
            <a:ext uri="{FF2B5EF4-FFF2-40B4-BE49-F238E27FC236}">
              <a16:creationId xmlns:a16="http://schemas.microsoft.com/office/drawing/2014/main" id="{75BEA2E8-952A-4687-9E49-CAF3A3B43C6A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212" name="AutoShape 292" descr="mail?cmd=cookie">
          <a:extLst>
            <a:ext uri="{FF2B5EF4-FFF2-40B4-BE49-F238E27FC236}">
              <a16:creationId xmlns:a16="http://schemas.microsoft.com/office/drawing/2014/main" id="{08005760-4DBC-478C-8C92-385EE149BC27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213" name="AutoShape 292" descr="mail?cmd=cookie">
          <a:extLst>
            <a:ext uri="{FF2B5EF4-FFF2-40B4-BE49-F238E27FC236}">
              <a16:creationId xmlns:a16="http://schemas.microsoft.com/office/drawing/2014/main" id="{E3DFD124-FE60-4A53-9C77-6064005DBDE0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214" name="AutoShape 292" descr="mail?cmd=cookie">
          <a:extLst>
            <a:ext uri="{FF2B5EF4-FFF2-40B4-BE49-F238E27FC236}">
              <a16:creationId xmlns:a16="http://schemas.microsoft.com/office/drawing/2014/main" id="{AAEE57A1-BC1E-4166-9B3C-C38DCDBFB18F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215" name="AutoShape 292" descr="mail?cmd=cookie">
          <a:extLst>
            <a:ext uri="{FF2B5EF4-FFF2-40B4-BE49-F238E27FC236}">
              <a16:creationId xmlns:a16="http://schemas.microsoft.com/office/drawing/2014/main" id="{5046A441-65E9-400E-A00B-22437D7F0322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216" name="AutoShape 292" descr="mail?cmd=cookie">
          <a:extLst>
            <a:ext uri="{FF2B5EF4-FFF2-40B4-BE49-F238E27FC236}">
              <a16:creationId xmlns:a16="http://schemas.microsoft.com/office/drawing/2014/main" id="{D0C16534-B2F3-404B-B738-BBC49E41D993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130</xdr:row>
      <xdr:rowOff>0</xdr:rowOff>
    </xdr:from>
    <xdr:ext cx="9525" cy="104775"/>
    <xdr:sp macro="" textlink="">
      <xdr:nvSpPr>
        <xdr:cNvPr id="3217" name="AutoShape 292" descr="mail?cmd=cookie">
          <a:extLst>
            <a:ext uri="{FF2B5EF4-FFF2-40B4-BE49-F238E27FC236}">
              <a16:creationId xmlns:a16="http://schemas.microsoft.com/office/drawing/2014/main" id="{BDD15BC9-F918-443E-9FA0-13ABDCC67C7D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218" name="AutoShape 292" descr="mail?cmd=cookie">
          <a:extLst>
            <a:ext uri="{FF2B5EF4-FFF2-40B4-BE49-F238E27FC236}">
              <a16:creationId xmlns:a16="http://schemas.microsoft.com/office/drawing/2014/main" id="{05188569-F035-43E8-90EE-1A4F2AF5AE41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219" name="AutoShape 292" descr="mail?cmd=cookie">
          <a:extLst>
            <a:ext uri="{FF2B5EF4-FFF2-40B4-BE49-F238E27FC236}">
              <a16:creationId xmlns:a16="http://schemas.microsoft.com/office/drawing/2014/main" id="{90C4B39E-69DB-44C2-AB8F-515494474BE3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220" name="AutoShape 292" descr="mail?cmd=cookie">
          <a:extLst>
            <a:ext uri="{FF2B5EF4-FFF2-40B4-BE49-F238E27FC236}">
              <a16:creationId xmlns:a16="http://schemas.microsoft.com/office/drawing/2014/main" id="{4186CDBE-F6BB-4DDF-8CBE-DAB2D19358D8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221" name="AutoShape 292" descr="mail?cmd=cookie">
          <a:extLst>
            <a:ext uri="{FF2B5EF4-FFF2-40B4-BE49-F238E27FC236}">
              <a16:creationId xmlns:a16="http://schemas.microsoft.com/office/drawing/2014/main" id="{FF49DC29-89C7-45C5-B4C2-D0B813CC3102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222" name="AutoShape 292" descr="mail?cmd=cookie">
          <a:extLst>
            <a:ext uri="{FF2B5EF4-FFF2-40B4-BE49-F238E27FC236}">
              <a16:creationId xmlns:a16="http://schemas.microsoft.com/office/drawing/2014/main" id="{91B6D295-5A34-4E5D-98F4-6459D9B60D14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223" name="AutoShape 292" descr="mail?cmd=cookie">
          <a:extLst>
            <a:ext uri="{FF2B5EF4-FFF2-40B4-BE49-F238E27FC236}">
              <a16:creationId xmlns:a16="http://schemas.microsoft.com/office/drawing/2014/main" id="{4BEC0916-23D6-41A3-9EE3-EDE871CB9A77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224" name="AutoShape 292" descr="mail?cmd=cookie">
          <a:extLst>
            <a:ext uri="{FF2B5EF4-FFF2-40B4-BE49-F238E27FC236}">
              <a16:creationId xmlns:a16="http://schemas.microsoft.com/office/drawing/2014/main" id="{AED453E3-C00E-468F-A786-B176ACBE296D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225" name="AutoShape 292" descr="mail?cmd=cookie">
          <a:extLst>
            <a:ext uri="{FF2B5EF4-FFF2-40B4-BE49-F238E27FC236}">
              <a16:creationId xmlns:a16="http://schemas.microsoft.com/office/drawing/2014/main" id="{4E7C5EBD-65B5-4C55-9A97-D795EE5E7087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226" name="AutoShape 292" descr="mail?cmd=cookie">
          <a:extLst>
            <a:ext uri="{FF2B5EF4-FFF2-40B4-BE49-F238E27FC236}">
              <a16:creationId xmlns:a16="http://schemas.microsoft.com/office/drawing/2014/main" id="{DD9770F5-6BA1-42F1-A714-6124D58EFF2A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227" name="AutoShape 292" descr="mail?cmd=cookie">
          <a:extLst>
            <a:ext uri="{FF2B5EF4-FFF2-40B4-BE49-F238E27FC236}">
              <a16:creationId xmlns:a16="http://schemas.microsoft.com/office/drawing/2014/main" id="{B6E6515E-4ECA-444C-BB45-69A5D9A38947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228" name="AutoShape 292" descr="mail?cmd=cookie">
          <a:extLst>
            <a:ext uri="{FF2B5EF4-FFF2-40B4-BE49-F238E27FC236}">
              <a16:creationId xmlns:a16="http://schemas.microsoft.com/office/drawing/2014/main" id="{CE152CD3-8BD2-415D-89A6-C3FC67B7FD6D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131</xdr:row>
      <xdr:rowOff>0</xdr:rowOff>
    </xdr:from>
    <xdr:ext cx="9525" cy="104775"/>
    <xdr:sp macro="" textlink="">
      <xdr:nvSpPr>
        <xdr:cNvPr id="3229" name="AutoShape 292" descr="mail?cmd=cookie">
          <a:extLst>
            <a:ext uri="{FF2B5EF4-FFF2-40B4-BE49-F238E27FC236}">
              <a16:creationId xmlns:a16="http://schemas.microsoft.com/office/drawing/2014/main" id="{4F62088C-F3F6-491F-A89A-5F21B150D933}"/>
            </a:ext>
          </a:extLst>
        </xdr:cNvPr>
        <xdr:cNvSpPr>
          <a:spLocks noChangeAspect="1" noChangeArrowheads="1"/>
        </xdr:cNvSpPr>
      </xdr:nvSpPr>
      <xdr:spPr bwMode="auto">
        <a:xfrm>
          <a:off x="307657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230" name="AutoShape 292" descr="mail?cmd=cookie">
          <a:extLst>
            <a:ext uri="{FF2B5EF4-FFF2-40B4-BE49-F238E27FC236}">
              <a16:creationId xmlns:a16="http://schemas.microsoft.com/office/drawing/2014/main" id="{F9DF6AB7-1A28-4E3B-B279-A42C1616FDF3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231" name="AutoShape 292" descr="mail?cmd=cookie">
          <a:extLst>
            <a:ext uri="{FF2B5EF4-FFF2-40B4-BE49-F238E27FC236}">
              <a16:creationId xmlns:a16="http://schemas.microsoft.com/office/drawing/2014/main" id="{0624BF11-249B-4ABF-9DD8-95646E55E509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232" name="AutoShape 292" descr="mail?cmd=cookie">
          <a:extLst>
            <a:ext uri="{FF2B5EF4-FFF2-40B4-BE49-F238E27FC236}">
              <a16:creationId xmlns:a16="http://schemas.microsoft.com/office/drawing/2014/main" id="{E058CE06-AD7F-4795-B1D4-B74237BE0812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233" name="AutoShape 292" descr="mail?cmd=cookie">
          <a:extLst>
            <a:ext uri="{FF2B5EF4-FFF2-40B4-BE49-F238E27FC236}">
              <a16:creationId xmlns:a16="http://schemas.microsoft.com/office/drawing/2014/main" id="{DDFAA4B7-D042-4F49-98C5-69ABED6549D1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234" name="AutoShape 292" descr="mail?cmd=cookie">
          <a:extLst>
            <a:ext uri="{FF2B5EF4-FFF2-40B4-BE49-F238E27FC236}">
              <a16:creationId xmlns:a16="http://schemas.microsoft.com/office/drawing/2014/main" id="{923A84E9-B9AD-4362-8563-0F955226F796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235" name="AutoShape 292" descr="mail?cmd=cookie">
          <a:extLst>
            <a:ext uri="{FF2B5EF4-FFF2-40B4-BE49-F238E27FC236}">
              <a16:creationId xmlns:a16="http://schemas.microsoft.com/office/drawing/2014/main" id="{99724FDF-BE34-4186-8228-8A89C96A60F2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236" name="AutoShape 292" descr="mail?cmd=cookie">
          <a:extLst>
            <a:ext uri="{FF2B5EF4-FFF2-40B4-BE49-F238E27FC236}">
              <a16:creationId xmlns:a16="http://schemas.microsoft.com/office/drawing/2014/main" id="{539F5D20-708B-46CB-A6C2-7D9C4136A060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237" name="AutoShape 292" descr="mail?cmd=cookie">
          <a:extLst>
            <a:ext uri="{FF2B5EF4-FFF2-40B4-BE49-F238E27FC236}">
              <a16:creationId xmlns:a16="http://schemas.microsoft.com/office/drawing/2014/main" id="{496FC19F-DCB8-45AB-9335-B04D3084ECA3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238" name="AutoShape 292" descr="mail?cmd=cookie">
          <a:extLst>
            <a:ext uri="{FF2B5EF4-FFF2-40B4-BE49-F238E27FC236}">
              <a16:creationId xmlns:a16="http://schemas.microsoft.com/office/drawing/2014/main" id="{ECFA45AC-4AEB-4858-AEC3-807A3ACA818E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239" name="AutoShape 292" descr="mail?cmd=cookie">
          <a:extLst>
            <a:ext uri="{FF2B5EF4-FFF2-40B4-BE49-F238E27FC236}">
              <a16:creationId xmlns:a16="http://schemas.microsoft.com/office/drawing/2014/main" id="{D4D5303A-37E7-4181-8676-1DF5D588AF47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240" name="AutoShape 292" descr="mail?cmd=cookie">
          <a:extLst>
            <a:ext uri="{FF2B5EF4-FFF2-40B4-BE49-F238E27FC236}">
              <a16:creationId xmlns:a16="http://schemas.microsoft.com/office/drawing/2014/main" id="{4A18EE54-6D71-4694-AB6D-F776F2B51B8C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129</xdr:row>
      <xdr:rowOff>0</xdr:rowOff>
    </xdr:from>
    <xdr:ext cx="9525" cy="104775"/>
    <xdr:sp macro="" textlink="">
      <xdr:nvSpPr>
        <xdr:cNvPr id="3241" name="AutoShape 292" descr="mail?cmd=cookie">
          <a:extLst>
            <a:ext uri="{FF2B5EF4-FFF2-40B4-BE49-F238E27FC236}">
              <a16:creationId xmlns:a16="http://schemas.microsoft.com/office/drawing/2014/main" id="{C1F25C2F-83D4-49D8-BEE1-066F10D30870}"/>
            </a:ext>
          </a:extLst>
        </xdr:cNvPr>
        <xdr:cNvSpPr>
          <a:spLocks noChangeAspect="1" noChangeArrowheads="1"/>
        </xdr:cNvSpPr>
      </xdr:nvSpPr>
      <xdr:spPr bwMode="auto">
        <a:xfrm>
          <a:off x="4086225" y="594455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242" name="AutoShape 292" descr="mail?cmd=cookie">
          <a:extLst>
            <a:ext uri="{FF2B5EF4-FFF2-40B4-BE49-F238E27FC236}">
              <a16:creationId xmlns:a16="http://schemas.microsoft.com/office/drawing/2014/main" id="{9757173C-1777-41CA-9174-CEBF69C80CCA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243" name="AutoShape 292" descr="mail?cmd=cookie">
          <a:extLst>
            <a:ext uri="{FF2B5EF4-FFF2-40B4-BE49-F238E27FC236}">
              <a16:creationId xmlns:a16="http://schemas.microsoft.com/office/drawing/2014/main" id="{BB2E15E1-6D30-4487-AF83-7ACB93D01542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244" name="AutoShape 292" descr="mail?cmd=cookie">
          <a:extLst>
            <a:ext uri="{FF2B5EF4-FFF2-40B4-BE49-F238E27FC236}">
              <a16:creationId xmlns:a16="http://schemas.microsoft.com/office/drawing/2014/main" id="{F1BAFD7F-F679-434A-8F6B-A5A9985DB8C9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245" name="AutoShape 292" descr="mail?cmd=cookie">
          <a:extLst>
            <a:ext uri="{FF2B5EF4-FFF2-40B4-BE49-F238E27FC236}">
              <a16:creationId xmlns:a16="http://schemas.microsoft.com/office/drawing/2014/main" id="{95A8BE94-021E-4D75-A691-3AE8BE026B35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246" name="AutoShape 292" descr="mail?cmd=cookie">
          <a:extLst>
            <a:ext uri="{FF2B5EF4-FFF2-40B4-BE49-F238E27FC236}">
              <a16:creationId xmlns:a16="http://schemas.microsoft.com/office/drawing/2014/main" id="{F091C534-39C8-4EC2-9BA8-7A142B69C9BA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247" name="AutoShape 292" descr="mail?cmd=cookie">
          <a:extLst>
            <a:ext uri="{FF2B5EF4-FFF2-40B4-BE49-F238E27FC236}">
              <a16:creationId xmlns:a16="http://schemas.microsoft.com/office/drawing/2014/main" id="{CE684F6B-03D3-44CB-9A85-131DDD90FD33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248" name="AutoShape 292" descr="mail?cmd=cookie">
          <a:extLst>
            <a:ext uri="{FF2B5EF4-FFF2-40B4-BE49-F238E27FC236}">
              <a16:creationId xmlns:a16="http://schemas.microsoft.com/office/drawing/2014/main" id="{FDA18DBC-593D-493D-B482-ABB3CFB98837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249" name="AutoShape 292" descr="mail?cmd=cookie">
          <a:extLst>
            <a:ext uri="{FF2B5EF4-FFF2-40B4-BE49-F238E27FC236}">
              <a16:creationId xmlns:a16="http://schemas.microsoft.com/office/drawing/2014/main" id="{6D128F4E-D1E7-4D2A-8902-AC668887F9FF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250" name="AutoShape 292" descr="mail?cmd=cookie">
          <a:extLst>
            <a:ext uri="{FF2B5EF4-FFF2-40B4-BE49-F238E27FC236}">
              <a16:creationId xmlns:a16="http://schemas.microsoft.com/office/drawing/2014/main" id="{5719B7D4-92A6-4EA4-A1A7-DD6E96646EE8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251" name="AutoShape 292" descr="mail?cmd=cookie">
          <a:extLst>
            <a:ext uri="{FF2B5EF4-FFF2-40B4-BE49-F238E27FC236}">
              <a16:creationId xmlns:a16="http://schemas.microsoft.com/office/drawing/2014/main" id="{7BDD2BEB-FA6F-4B5F-9F88-4273B7CF4715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252" name="AutoShape 292" descr="mail?cmd=cookie">
          <a:extLst>
            <a:ext uri="{FF2B5EF4-FFF2-40B4-BE49-F238E27FC236}">
              <a16:creationId xmlns:a16="http://schemas.microsoft.com/office/drawing/2014/main" id="{ECBE902F-5EC8-4C64-AC66-EA9DE1B15DF0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130</xdr:row>
      <xdr:rowOff>0</xdr:rowOff>
    </xdr:from>
    <xdr:ext cx="9525" cy="104775"/>
    <xdr:sp macro="" textlink="">
      <xdr:nvSpPr>
        <xdr:cNvPr id="3253" name="AutoShape 292" descr="mail?cmd=cookie">
          <a:extLst>
            <a:ext uri="{FF2B5EF4-FFF2-40B4-BE49-F238E27FC236}">
              <a16:creationId xmlns:a16="http://schemas.microsoft.com/office/drawing/2014/main" id="{4540AA81-3313-477E-825E-3078EE1D7EFE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09322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254" name="AutoShape 292" descr="mail?cmd=cookie">
          <a:extLst>
            <a:ext uri="{FF2B5EF4-FFF2-40B4-BE49-F238E27FC236}">
              <a16:creationId xmlns:a16="http://schemas.microsoft.com/office/drawing/2014/main" id="{14307CCC-1FF7-4550-8999-70466F2FF6C3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255" name="AutoShape 292" descr="mail?cmd=cookie">
          <a:extLst>
            <a:ext uri="{FF2B5EF4-FFF2-40B4-BE49-F238E27FC236}">
              <a16:creationId xmlns:a16="http://schemas.microsoft.com/office/drawing/2014/main" id="{4CEC2BA6-E236-48C6-9196-8B6A987FC2BE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256" name="AutoShape 292" descr="mail?cmd=cookie">
          <a:extLst>
            <a:ext uri="{FF2B5EF4-FFF2-40B4-BE49-F238E27FC236}">
              <a16:creationId xmlns:a16="http://schemas.microsoft.com/office/drawing/2014/main" id="{BFAF98C6-5E47-42AE-80BF-EF228B803FC5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257" name="AutoShape 292" descr="mail?cmd=cookie">
          <a:extLst>
            <a:ext uri="{FF2B5EF4-FFF2-40B4-BE49-F238E27FC236}">
              <a16:creationId xmlns:a16="http://schemas.microsoft.com/office/drawing/2014/main" id="{C14C013E-03B3-4C83-9456-73C084EB0EE2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258" name="AutoShape 292" descr="mail?cmd=cookie">
          <a:extLst>
            <a:ext uri="{FF2B5EF4-FFF2-40B4-BE49-F238E27FC236}">
              <a16:creationId xmlns:a16="http://schemas.microsoft.com/office/drawing/2014/main" id="{BBC76C60-5707-4A22-9344-2A6A37E79F7D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259" name="AutoShape 292" descr="mail?cmd=cookie">
          <a:extLst>
            <a:ext uri="{FF2B5EF4-FFF2-40B4-BE49-F238E27FC236}">
              <a16:creationId xmlns:a16="http://schemas.microsoft.com/office/drawing/2014/main" id="{7861DA62-A0E0-4BDA-9249-CF4B0EEABAF8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260" name="AutoShape 292" descr="mail?cmd=cookie">
          <a:extLst>
            <a:ext uri="{FF2B5EF4-FFF2-40B4-BE49-F238E27FC236}">
              <a16:creationId xmlns:a16="http://schemas.microsoft.com/office/drawing/2014/main" id="{E4EAB429-0E79-4678-9B33-0D831524B6D7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261" name="AutoShape 292" descr="mail?cmd=cookie">
          <a:extLst>
            <a:ext uri="{FF2B5EF4-FFF2-40B4-BE49-F238E27FC236}">
              <a16:creationId xmlns:a16="http://schemas.microsoft.com/office/drawing/2014/main" id="{6D70645B-7745-4F8E-A9B3-2245F79901D9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262" name="AutoShape 292" descr="mail?cmd=cookie">
          <a:extLst>
            <a:ext uri="{FF2B5EF4-FFF2-40B4-BE49-F238E27FC236}">
              <a16:creationId xmlns:a16="http://schemas.microsoft.com/office/drawing/2014/main" id="{97FE1E0F-8A0A-4DB6-98A7-FA9C8F728DC2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263" name="AutoShape 292" descr="mail?cmd=cookie">
          <a:extLst>
            <a:ext uri="{FF2B5EF4-FFF2-40B4-BE49-F238E27FC236}">
              <a16:creationId xmlns:a16="http://schemas.microsoft.com/office/drawing/2014/main" id="{7B52B16C-5A4C-43D7-A225-CE34D4504B89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264" name="AutoShape 292" descr="mail?cmd=cookie">
          <a:extLst>
            <a:ext uri="{FF2B5EF4-FFF2-40B4-BE49-F238E27FC236}">
              <a16:creationId xmlns:a16="http://schemas.microsoft.com/office/drawing/2014/main" id="{B8753C67-70F7-464B-B80E-018E377A967F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131</xdr:row>
      <xdr:rowOff>0</xdr:rowOff>
    </xdr:from>
    <xdr:ext cx="9525" cy="104775"/>
    <xdr:sp macro="" textlink="">
      <xdr:nvSpPr>
        <xdr:cNvPr id="3265" name="AutoShape 292" descr="mail?cmd=cookie">
          <a:extLst>
            <a:ext uri="{FF2B5EF4-FFF2-40B4-BE49-F238E27FC236}">
              <a16:creationId xmlns:a16="http://schemas.microsoft.com/office/drawing/2014/main" id="{E6D64D33-935D-4E5D-9AB9-48409DE2B475}"/>
            </a:ext>
          </a:extLst>
        </xdr:cNvPr>
        <xdr:cNvSpPr>
          <a:spLocks noChangeAspect="1" noChangeArrowheads="1"/>
        </xdr:cNvSpPr>
      </xdr:nvSpPr>
      <xdr:spPr bwMode="auto">
        <a:xfrm>
          <a:off x="4086225" y="607599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214</xdr:row>
      <xdr:rowOff>0</xdr:rowOff>
    </xdr:from>
    <xdr:ext cx="9525" cy="295275"/>
    <xdr:sp macro="" textlink="">
      <xdr:nvSpPr>
        <xdr:cNvPr id="70" name="AutoShape 292" descr="mail?cmd=cookie">
          <a:extLst>
            <a:ext uri="{FF2B5EF4-FFF2-40B4-BE49-F238E27FC236}">
              <a16:creationId xmlns:a16="http://schemas.microsoft.com/office/drawing/2014/main" id="{D8648A82-ABE1-425A-90FB-4E4E8A113290}"/>
            </a:ext>
          </a:extLst>
        </xdr:cNvPr>
        <xdr:cNvSpPr>
          <a:spLocks noChangeAspect="1" noChangeArrowheads="1"/>
        </xdr:cNvSpPr>
      </xdr:nvSpPr>
      <xdr:spPr bwMode="auto">
        <a:xfrm>
          <a:off x="0" y="43548300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214</xdr:row>
      <xdr:rowOff>0</xdr:rowOff>
    </xdr:from>
    <xdr:ext cx="9525" cy="295275"/>
    <xdr:sp macro="" textlink="">
      <xdr:nvSpPr>
        <xdr:cNvPr id="71" name="AutoShape 292" descr="mail?cmd=cookie">
          <a:extLst>
            <a:ext uri="{FF2B5EF4-FFF2-40B4-BE49-F238E27FC236}">
              <a16:creationId xmlns:a16="http://schemas.microsoft.com/office/drawing/2014/main" id="{9027C5CE-4AE0-4F29-940D-A53897D52FB9}"/>
            </a:ext>
          </a:extLst>
        </xdr:cNvPr>
        <xdr:cNvSpPr>
          <a:spLocks noChangeAspect="1" noChangeArrowheads="1"/>
        </xdr:cNvSpPr>
      </xdr:nvSpPr>
      <xdr:spPr bwMode="auto">
        <a:xfrm>
          <a:off x="0" y="43548300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214</xdr:row>
      <xdr:rowOff>0</xdr:rowOff>
    </xdr:from>
    <xdr:ext cx="9525" cy="104775"/>
    <xdr:sp macro="" textlink="">
      <xdr:nvSpPr>
        <xdr:cNvPr id="72" name="AutoShape 292" descr="mail?cmd=cookie">
          <a:extLst>
            <a:ext uri="{FF2B5EF4-FFF2-40B4-BE49-F238E27FC236}">
              <a16:creationId xmlns:a16="http://schemas.microsoft.com/office/drawing/2014/main" id="{44F34D96-7118-4DBC-8232-FEE000302558}"/>
            </a:ext>
          </a:extLst>
        </xdr:cNvPr>
        <xdr:cNvSpPr>
          <a:spLocks noChangeAspect="1" noChangeArrowheads="1"/>
        </xdr:cNvSpPr>
      </xdr:nvSpPr>
      <xdr:spPr bwMode="auto">
        <a:xfrm>
          <a:off x="0" y="43548300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214</xdr:row>
      <xdr:rowOff>0</xdr:rowOff>
    </xdr:from>
    <xdr:ext cx="9525" cy="104775"/>
    <xdr:sp macro="" textlink="">
      <xdr:nvSpPr>
        <xdr:cNvPr id="73" name="AutoShape 292" descr="mail?cmd=cookie">
          <a:extLst>
            <a:ext uri="{FF2B5EF4-FFF2-40B4-BE49-F238E27FC236}">
              <a16:creationId xmlns:a16="http://schemas.microsoft.com/office/drawing/2014/main" id="{7EC20C88-9EF8-4270-8A6D-15B88967C21D}"/>
            </a:ext>
          </a:extLst>
        </xdr:cNvPr>
        <xdr:cNvSpPr>
          <a:spLocks noChangeAspect="1" noChangeArrowheads="1"/>
        </xdr:cNvSpPr>
      </xdr:nvSpPr>
      <xdr:spPr bwMode="auto">
        <a:xfrm>
          <a:off x="0" y="43548300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214</xdr:row>
      <xdr:rowOff>0</xdr:rowOff>
    </xdr:from>
    <xdr:ext cx="9525" cy="104775"/>
    <xdr:sp macro="" textlink="">
      <xdr:nvSpPr>
        <xdr:cNvPr id="74" name="AutoShape 292" descr="mail?cmd=cookie">
          <a:extLst>
            <a:ext uri="{FF2B5EF4-FFF2-40B4-BE49-F238E27FC236}">
              <a16:creationId xmlns:a16="http://schemas.microsoft.com/office/drawing/2014/main" id="{7A688E4F-CC1A-4732-8954-7970B74803CF}"/>
            </a:ext>
          </a:extLst>
        </xdr:cNvPr>
        <xdr:cNvSpPr>
          <a:spLocks noChangeAspect="1" noChangeArrowheads="1"/>
        </xdr:cNvSpPr>
      </xdr:nvSpPr>
      <xdr:spPr bwMode="auto">
        <a:xfrm>
          <a:off x="0" y="43548300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214</xdr:row>
      <xdr:rowOff>0</xdr:rowOff>
    </xdr:from>
    <xdr:ext cx="9525" cy="295275"/>
    <xdr:sp macro="" textlink="">
      <xdr:nvSpPr>
        <xdr:cNvPr id="75" name="AutoShape 292" descr="mail?cmd=cookie">
          <a:extLst>
            <a:ext uri="{FF2B5EF4-FFF2-40B4-BE49-F238E27FC236}">
              <a16:creationId xmlns:a16="http://schemas.microsoft.com/office/drawing/2014/main" id="{907EC25D-DF96-46B3-86B0-010D6BEA04C3}"/>
            </a:ext>
          </a:extLst>
        </xdr:cNvPr>
        <xdr:cNvSpPr>
          <a:spLocks noChangeAspect="1" noChangeArrowheads="1"/>
        </xdr:cNvSpPr>
      </xdr:nvSpPr>
      <xdr:spPr bwMode="auto">
        <a:xfrm>
          <a:off x="0" y="43548300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214</xdr:row>
      <xdr:rowOff>0</xdr:rowOff>
    </xdr:from>
    <xdr:ext cx="9525" cy="295275"/>
    <xdr:sp macro="" textlink="">
      <xdr:nvSpPr>
        <xdr:cNvPr id="76" name="AutoShape 292" descr="mail?cmd=cookie">
          <a:extLst>
            <a:ext uri="{FF2B5EF4-FFF2-40B4-BE49-F238E27FC236}">
              <a16:creationId xmlns:a16="http://schemas.microsoft.com/office/drawing/2014/main" id="{F9A7F5B5-49EB-4A7F-992E-A67FD96A8410}"/>
            </a:ext>
          </a:extLst>
        </xdr:cNvPr>
        <xdr:cNvSpPr>
          <a:spLocks noChangeAspect="1" noChangeArrowheads="1"/>
        </xdr:cNvSpPr>
      </xdr:nvSpPr>
      <xdr:spPr bwMode="auto">
        <a:xfrm>
          <a:off x="0" y="43548300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209</xdr:row>
      <xdr:rowOff>0</xdr:rowOff>
    </xdr:from>
    <xdr:ext cx="9525" cy="733425"/>
    <xdr:sp macro="" textlink="">
      <xdr:nvSpPr>
        <xdr:cNvPr id="77" name="AutoShape 292" descr="mail?cmd=cookie">
          <a:extLst>
            <a:ext uri="{FF2B5EF4-FFF2-40B4-BE49-F238E27FC236}">
              <a16:creationId xmlns:a16="http://schemas.microsoft.com/office/drawing/2014/main" id="{3079304B-EDD9-4CED-A657-0B552FAC4096}"/>
            </a:ext>
          </a:extLst>
        </xdr:cNvPr>
        <xdr:cNvSpPr>
          <a:spLocks noChangeAspect="1" noChangeArrowheads="1"/>
        </xdr:cNvSpPr>
      </xdr:nvSpPr>
      <xdr:spPr bwMode="auto">
        <a:xfrm>
          <a:off x="0" y="43367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209</xdr:row>
      <xdr:rowOff>0</xdr:rowOff>
    </xdr:from>
    <xdr:ext cx="9525" cy="733425"/>
    <xdr:sp macro="" textlink="">
      <xdr:nvSpPr>
        <xdr:cNvPr id="78" name="AutoShape 292" descr="mail?cmd=cookie">
          <a:extLst>
            <a:ext uri="{FF2B5EF4-FFF2-40B4-BE49-F238E27FC236}">
              <a16:creationId xmlns:a16="http://schemas.microsoft.com/office/drawing/2014/main" id="{408B3773-561A-4B24-8E47-207F2E0B8D65}"/>
            </a:ext>
          </a:extLst>
        </xdr:cNvPr>
        <xdr:cNvSpPr>
          <a:spLocks noChangeAspect="1" noChangeArrowheads="1"/>
        </xdr:cNvSpPr>
      </xdr:nvSpPr>
      <xdr:spPr bwMode="auto">
        <a:xfrm>
          <a:off x="0" y="43367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209</xdr:row>
      <xdr:rowOff>0</xdr:rowOff>
    </xdr:from>
    <xdr:ext cx="9525" cy="733425"/>
    <xdr:sp macro="" textlink="">
      <xdr:nvSpPr>
        <xdr:cNvPr id="79" name="AutoShape 292" descr="mail?cmd=cookie">
          <a:extLst>
            <a:ext uri="{FF2B5EF4-FFF2-40B4-BE49-F238E27FC236}">
              <a16:creationId xmlns:a16="http://schemas.microsoft.com/office/drawing/2014/main" id="{38E50181-B0B1-43F6-AC01-1E521D00BB06}"/>
            </a:ext>
          </a:extLst>
        </xdr:cNvPr>
        <xdr:cNvSpPr>
          <a:spLocks noChangeAspect="1" noChangeArrowheads="1"/>
        </xdr:cNvSpPr>
      </xdr:nvSpPr>
      <xdr:spPr bwMode="auto">
        <a:xfrm>
          <a:off x="0" y="43367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209</xdr:row>
      <xdr:rowOff>0</xdr:rowOff>
    </xdr:from>
    <xdr:ext cx="9525" cy="733425"/>
    <xdr:sp macro="" textlink="">
      <xdr:nvSpPr>
        <xdr:cNvPr id="80" name="AutoShape 292" descr="mail?cmd=cookie">
          <a:extLst>
            <a:ext uri="{FF2B5EF4-FFF2-40B4-BE49-F238E27FC236}">
              <a16:creationId xmlns:a16="http://schemas.microsoft.com/office/drawing/2014/main" id="{6B5A4CDD-4943-4343-927A-05F7553B65D5}"/>
            </a:ext>
          </a:extLst>
        </xdr:cNvPr>
        <xdr:cNvSpPr>
          <a:spLocks noChangeAspect="1" noChangeArrowheads="1"/>
        </xdr:cNvSpPr>
      </xdr:nvSpPr>
      <xdr:spPr bwMode="auto">
        <a:xfrm>
          <a:off x="0" y="43367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11906</xdr:colOff>
      <xdr:row>84</xdr:row>
      <xdr:rowOff>59531</xdr:rowOff>
    </xdr:from>
    <xdr:ext cx="9525" cy="971550"/>
    <xdr:sp macro="" textlink="">
      <xdr:nvSpPr>
        <xdr:cNvPr id="81" name="AutoShape 292" descr="mail?cmd=cookie">
          <a:extLst>
            <a:ext uri="{FF2B5EF4-FFF2-40B4-BE49-F238E27FC236}">
              <a16:creationId xmlns:a16="http://schemas.microsoft.com/office/drawing/2014/main" id="{72944A5A-2255-4C3C-A0AB-2671C242A48F}"/>
            </a:ext>
          </a:extLst>
        </xdr:cNvPr>
        <xdr:cNvSpPr>
          <a:spLocks noChangeAspect="1" noChangeArrowheads="1"/>
        </xdr:cNvSpPr>
      </xdr:nvSpPr>
      <xdr:spPr bwMode="auto">
        <a:xfrm>
          <a:off x="11906" y="19357181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82" name="AutoShape 292" descr="mail?cmd=cookie">
          <a:extLst>
            <a:ext uri="{FF2B5EF4-FFF2-40B4-BE49-F238E27FC236}">
              <a16:creationId xmlns:a16="http://schemas.microsoft.com/office/drawing/2014/main" id="{B3275268-0428-4833-BD59-D72D63052264}"/>
            </a:ext>
          </a:extLst>
        </xdr:cNvPr>
        <xdr:cNvSpPr>
          <a:spLocks noChangeAspect="1" noChangeArrowheads="1"/>
        </xdr:cNvSpPr>
      </xdr:nvSpPr>
      <xdr:spPr bwMode="auto">
        <a:xfrm>
          <a:off x="0" y="18402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83" name="AutoShape 292" descr="mail?cmd=cookie">
          <a:extLst>
            <a:ext uri="{FF2B5EF4-FFF2-40B4-BE49-F238E27FC236}">
              <a16:creationId xmlns:a16="http://schemas.microsoft.com/office/drawing/2014/main" id="{C8129C10-2151-4E82-B9EA-538384FCCA7F}"/>
            </a:ext>
          </a:extLst>
        </xdr:cNvPr>
        <xdr:cNvSpPr>
          <a:spLocks noChangeAspect="1" noChangeArrowheads="1"/>
        </xdr:cNvSpPr>
      </xdr:nvSpPr>
      <xdr:spPr bwMode="auto">
        <a:xfrm>
          <a:off x="0" y="18402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84" name="AutoShape 292" descr="mail?cmd=cookie">
          <a:extLst>
            <a:ext uri="{FF2B5EF4-FFF2-40B4-BE49-F238E27FC236}">
              <a16:creationId xmlns:a16="http://schemas.microsoft.com/office/drawing/2014/main" id="{7B059CF9-40FA-4245-AA81-6F2F466EA472}"/>
            </a:ext>
          </a:extLst>
        </xdr:cNvPr>
        <xdr:cNvSpPr>
          <a:spLocks noChangeAspect="1" noChangeArrowheads="1"/>
        </xdr:cNvSpPr>
      </xdr:nvSpPr>
      <xdr:spPr bwMode="auto">
        <a:xfrm>
          <a:off x="0" y="18402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85" name="AutoShape 292" descr="mail?cmd=cookie">
          <a:extLst>
            <a:ext uri="{FF2B5EF4-FFF2-40B4-BE49-F238E27FC236}">
              <a16:creationId xmlns:a16="http://schemas.microsoft.com/office/drawing/2014/main" id="{01B0E675-70C6-4240-AE8D-4519EEBAB97F}"/>
            </a:ext>
          </a:extLst>
        </xdr:cNvPr>
        <xdr:cNvSpPr>
          <a:spLocks noChangeAspect="1" noChangeArrowheads="1"/>
        </xdr:cNvSpPr>
      </xdr:nvSpPr>
      <xdr:spPr bwMode="auto">
        <a:xfrm>
          <a:off x="0" y="18402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84</xdr:row>
      <xdr:rowOff>0</xdr:rowOff>
    </xdr:from>
    <xdr:ext cx="9525" cy="971550"/>
    <xdr:sp macro="" textlink="">
      <xdr:nvSpPr>
        <xdr:cNvPr id="86" name="AutoShape 292" descr="mail?cmd=cookie">
          <a:extLst>
            <a:ext uri="{FF2B5EF4-FFF2-40B4-BE49-F238E27FC236}">
              <a16:creationId xmlns:a16="http://schemas.microsoft.com/office/drawing/2014/main" id="{4EE1A503-2DCF-4DB3-9025-F516DEABA4A4}"/>
            </a:ext>
          </a:extLst>
        </xdr:cNvPr>
        <xdr:cNvSpPr>
          <a:spLocks noChangeAspect="1" noChangeArrowheads="1"/>
        </xdr:cNvSpPr>
      </xdr:nvSpPr>
      <xdr:spPr bwMode="auto">
        <a:xfrm>
          <a:off x="0" y="192976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84</xdr:row>
      <xdr:rowOff>0</xdr:rowOff>
    </xdr:from>
    <xdr:ext cx="9525" cy="971550"/>
    <xdr:sp macro="" textlink="">
      <xdr:nvSpPr>
        <xdr:cNvPr id="87" name="AutoShape 292" descr="mail?cmd=cookie">
          <a:extLst>
            <a:ext uri="{FF2B5EF4-FFF2-40B4-BE49-F238E27FC236}">
              <a16:creationId xmlns:a16="http://schemas.microsoft.com/office/drawing/2014/main" id="{2985FE53-21EF-4B7B-B697-071C517A49BF}"/>
            </a:ext>
          </a:extLst>
        </xdr:cNvPr>
        <xdr:cNvSpPr>
          <a:spLocks noChangeAspect="1" noChangeArrowheads="1"/>
        </xdr:cNvSpPr>
      </xdr:nvSpPr>
      <xdr:spPr bwMode="auto">
        <a:xfrm>
          <a:off x="0" y="192976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84</xdr:row>
      <xdr:rowOff>0</xdr:rowOff>
    </xdr:from>
    <xdr:ext cx="9525" cy="971550"/>
    <xdr:sp macro="" textlink="">
      <xdr:nvSpPr>
        <xdr:cNvPr id="88" name="AutoShape 292" descr="mail?cmd=cookie">
          <a:extLst>
            <a:ext uri="{FF2B5EF4-FFF2-40B4-BE49-F238E27FC236}">
              <a16:creationId xmlns:a16="http://schemas.microsoft.com/office/drawing/2014/main" id="{F8E9955E-2947-4B55-A6CA-0F09B23404C0}"/>
            </a:ext>
          </a:extLst>
        </xdr:cNvPr>
        <xdr:cNvSpPr>
          <a:spLocks noChangeAspect="1" noChangeArrowheads="1"/>
        </xdr:cNvSpPr>
      </xdr:nvSpPr>
      <xdr:spPr bwMode="auto">
        <a:xfrm>
          <a:off x="0" y="192976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84</xdr:row>
      <xdr:rowOff>0</xdr:rowOff>
    </xdr:from>
    <xdr:ext cx="9525" cy="971550"/>
    <xdr:sp macro="" textlink="">
      <xdr:nvSpPr>
        <xdr:cNvPr id="89" name="AutoShape 292" descr="mail?cmd=cookie">
          <a:extLst>
            <a:ext uri="{FF2B5EF4-FFF2-40B4-BE49-F238E27FC236}">
              <a16:creationId xmlns:a16="http://schemas.microsoft.com/office/drawing/2014/main" id="{BE6879E7-4D6F-423E-9729-65990053DDF9}"/>
            </a:ext>
          </a:extLst>
        </xdr:cNvPr>
        <xdr:cNvSpPr>
          <a:spLocks noChangeAspect="1" noChangeArrowheads="1"/>
        </xdr:cNvSpPr>
      </xdr:nvSpPr>
      <xdr:spPr bwMode="auto">
        <a:xfrm>
          <a:off x="0" y="192976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90" name="AutoShape 292" descr="mail?cmd=cookie">
          <a:extLst>
            <a:ext uri="{FF2B5EF4-FFF2-40B4-BE49-F238E27FC236}">
              <a16:creationId xmlns:a16="http://schemas.microsoft.com/office/drawing/2014/main" id="{BBA91100-3E88-43E0-A397-2DC0A3838625}"/>
            </a:ext>
          </a:extLst>
        </xdr:cNvPr>
        <xdr:cNvSpPr>
          <a:spLocks noChangeAspect="1" noChangeArrowheads="1"/>
        </xdr:cNvSpPr>
      </xdr:nvSpPr>
      <xdr:spPr bwMode="auto">
        <a:xfrm>
          <a:off x="0" y="18402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91" name="AutoShape 292" descr="mail?cmd=cookie">
          <a:extLst>
            <a:ext uri="{FF2B5EF4-FFF2-40B4-BE49-F238E27FC236}">
              <a16:creationId xmlns:a16="http://schemas.microsoft.com/office/drawing/2014/main" id="{B68AC315-B88F-48C1-B56D-A8425BE12688}"/>
            </a:ext>
          </a:extLst>
        </xdr:cNvPr>
        <xdr:cNvSpPr>
          <a:spLocks noChangeAspect="1" noChangeArrowheads="1"/>
        </xdr:cNvSpPr>
      </xdr:nvSpPr>
      <xdr:spPr bwMode="auto">
        <a:xfrm>
          <a:off x="0" y="18402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92" name="AutoShape 292" descr="mail?cmd=cookie">
          <a:extLst>
            <a:ext uri="{FF2B5EF4-FFF2-40B4-BE49-F238E27FC236}">
              <a16:creationId xmlns:a16="http://schemas.microsoft.com/office/drawing/2014/main" id="{F1BB812C-AB04-47E7-82BF-0B29CC590BD6}"/>
            </a:ext>
          </a:extLst>
        </xdr:cNvPr>
        <xdr:cNvSpPr>
          <a:spLocks noChangeAspect="1" noChangeArrowheads="1"/>
        </xdr:cNvSpPr>
      </xdr:nvSpPr>
      <xdr:spPr bwMode="auto">
        <a:xfrm>
          <a:off x="0" y="18402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93" name="AutoShape 292" descr="mail?cmd=cookie">
          <a:extLst>
            <a:ext uri="{FF2B5EF4-FFF2-40B4-BE49-F238E27FC236}">
              <a16:creationId xmlns:a16="http://schemas.microsoft.com/office/drawing/2014/main" id="{2E26483D-AA7F-4D8B-A1F6-5B6068D66E10}"/>
            </a:ext>
          </a:extLst>
        </xdr:cNvPr>
        <xdr:cNvSpPr>
          <a:spLocks noChangeAspect="1" noChangeArrowheads="1"/>
        </xdr:cNvSpPr>
      </xdr:nvSpPr>
      <xdr:spPr bwMode="auto">
        <a:xfrm>
          <a:off x="0" y="18402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84</xdr:row>
      <xdr:rowOff>0</xdr:rowOff>
    </xdr:from>
    <xdr:ext cx="9525" cy="971550"/>
    <xdr:sp macro="" textlink="">
      <xdr:nvSpPr>
        <xdr:cNvPr id="94" name="AutoShape 292" descr="mail?cmd=cookie">
          <a:extLst>
            <a:ext uri="{FF2B5EF4-FFF2-40B4-BE49-F238E27FC236}">
              <a16:creationId xmlns:a16="http://schemas.microsoft.com/office/drawing/2014/main" id="{33A09D53-14D2-4CE3-9CDA-35F611996E2D}"/>
            </a:ext>
          </a:extLst>
        </xdr:cNvPr>
        <xdr:cNvSpPr>
          <a:spLocks noChangeAspect="1" noChangeArrowheads="1"/>
        </xdr:cNvSpPr>
      </xdr:nvSpPr>
      <xdr:spPr bwMode="auto">
        <a:xfrm>
          <a:off x="0" y="192976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84</xdr:row>
      <xdr:rowOff>0</xdr:rowOff>
    </xdr:from>
    <xdr:ext cx="9525" cy="971550"/>
    <xdr:sp macro="" textlink="">
      <xdr:nvSpPr>
        <xdr:cNvPr id="95" name="AutoShape 292" descr="mail?cmd=cookie">
          <a:extLst>
            <a:ext uri="{FF2B5EF4-FFF2-40B4-BE49-F238E27FC236}">
              <a16:creationId xmlns:a16="http://schemas.microsoft.com/office/drawing/2014/main" id="{65E366AB-8AA6-4492-8850-00805DBBED24}"/>
            </a:ext>
          </a:extLst>
        </xdr:cNvPr>
        <xdr:cNvSpPr>
          <a:spLocks noChangeAspect="1" noChangeArrowheads="1"/>
        </xdr:cNvSpPr>
      </xdr:nvSpPr>
      <xdr:spPr bwMode="auto">
        <a:xfrm>
          <a:off x="0" y="192976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85</xdr:row>
      <xdr:rowOff>0</xdr:rowOff>
    </xdr:from>
    <xdr:ext cx="9525" cy="733425"/>
    <xdr:sp macro="" textlink="">
      <xdr:nvSpPr>
        <xdr:cNvPr id="96" name="AutoShape 292" descr="mail?cmd=cookie">
          <a:extLst>
            <a:ext uri="{FF2B5EF4-FFF2-40B4-BE49-F238E27FC236}">
              <a16:creationId xmlns:a16="http://schemas.microsoft.com/office/drawing/2014/main" id="{256B3584-697E-4422-9E07-306B077111BC}"/>
            </a:ext>
          </a:extLst>
        </xdr:cNvPr>
        <xdr:cNvSpPr>
          <a:spLocks noChangeAspect="1" noChangeArrowheads="1"/>
        </xdr:cNvSpPr>
      </xdr:nvSpPr>
      <xdr:spPr bwMode="auto">
        <a:xfrm>
          <a:off x="0" y="19478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85</xdr:row>
      <xdr:rowOff>0</xdr:rowOff>
    </xdr:from>
    <xdr:ext cx="9525" cy="733425"/>
    <xdr:sp macro="" textlink="">
      <xdr:nvSpPr>
        <xdr:cNvPr id="97" name="AutoShape 292" descr="mail?cmd=cookie">
          <a:extLst>
            <a:ext uri="{FF2B5EF4-FFF2-40B4-BE49-F238E27FC236}">
              <a16:creationId xmlns:a16="http://schemas.microsoft.com/office/drawing/2014/main" id="{6488D87E-D025-4347-81CA-5C0A6ADDDD5E}"/>
            </a:ext>
          </a:extLst>
        </xdr:cNvPr>
        <xdr:cNvSpPr>
          <a:spLocks noChangeAspect="1" noChangeArrowheads="1"/>
        </xdr:cNvSpPr>
      </xdr:nvSpPr>
      <xdr:spPr bwMode="auto">
        <a:xfrm>
          <a:off x="0" y="19478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85</xdr:row>
      <xdr:rowOff>0</xdr:rowOff>
    </xdr:from>
    <xdr:ext cx="9525" cy="733425"/>
    <xdr:sp macro="" textlink="">
      <xdr:nvSpPr>
        <xdr:cNvPr id="98" name="AutoShape 292" descr="mail?cmd=cookie">
          <a:extLst>
            <a:ext uri="{FF2B5EF4-FFF2-40B4-BE49-F238E27FC236}">
              <a16:creationId xmlns:a16="http://schemas.microsoft.com/office/drawing/2014/main" id="{74D3C6B8-E0E4-40D0-9585-7E0C55000FD5}"/>
            </a:ext>
          </a:extLst>
        </xdr:cNvPr>
        <xdr:cNvSpPr>
          <a:spLocks noChangeAspect="1" noChangeArrowheads="1"/>
        </xdr:cNvSpPr>
      </xdr:nvSpPr>
      <xdr:spPr bwMode="auto">
        <a:xfrm>
          <a:off x="0" y="19478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85</xdr:row>
      <xdr:rowOff>0</xdr:rowOff>
    </xdr:from>
    <xdr:ext cx="9525" cy="733425"/>
    <xdr:sp macro="" textlink="">
      <xdr:nvSpPr>
        <xdr:cNvPr id="99" name="AutoShape 292" descr="mail?cmd=cookie">
          <a:extLst>
            <a:ext uri="{FF2B5EF4-FFF2-40B4-BE49-F238E27FC236}">
              <a16:creationId xmlns:a16="http://schemas.microsoft.com/office/drawing/2014/main" id="{88B02C26-961D-4BA7-8570-A7F9423D7CCA}"/>
            </a:ext>
          </a:extLst>
        </xdr:cNvPr>
        <xdr:cNvSpPr>
          <a:spLocks noChangeAspect="1" noChangeArrowheads="1"/>
        </xdr:cNvSpPr>
      </xdr:nvSpPr>
      <xdr:spPr bwMode="auto">
        <a:xfrm>
          <a:off x="0" y="19478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85</xdr:row>
      <xdr:rowOff>0</xdr:rowOff>
    </xdr:from>
    <xdr:ext cx="9525" cy="971550"/>
    <xdr:sp macro="" textlink="">
      <xdr:nvSpPr>
        <xdr:cNvPr id="100" name="AutoShape 292" descr="mail?cmd=cookie">
          <a:extLst>
            <a:ext uri="{FF2B5EF4-FFF2-40B4-BE49-F238E27FC236}">
              <a16:creationId xmlns:a16="http://schemas.microsoft.com/office/drawing/2014/main" id="{E16F35A7-B1C7-40F4-B37D-7FC8AB5E209A}"/>
            </a:ext>
          </a:extLst>
        </xdr:cNvPr>
        <xdr:cNvSpPr>
          <a:spLocks noChangeAspect="1" noChangeArrowheads="1"/>
        </xdr:cNvSpPr>
      </xdr:nvSpPr>
      <xdr:spPr bwMode="auto">
        <a:xfrm>
          <a:off x="0" y="19478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85</xdr:row>
      <xdr:rowOff>0</xdr:rowOff>
    </xdr:from>
    <xdr:ext cx="9525" cy="971550"/>
    <xdr:sp macro="" textlink="">
      <xdr:nvSpPr>
        <xdr:cNvPr id="101" name="AutoShape 292" descr="mail?cmd=cookie">
          <a:extLst>
            <a:ext uri="{FF2B5EF4-FFF2-40B4-BE49-F238E27FC236}">
              <a16:creationId xmlns:a16="http://schemas.microsoft.com/office/drawing/2014/main" id="{6C0B0DB6-3217-4925-B648-604299D9ADE5}"/>
            </a:ext>
          </a:extLst>
        </xdr:cNvPr>
        <xdr:cNvSpPr>
          <a:spLocks noChangeAspect="1" noChangeArrowheads="1"/>
        </xdr:cNvSpPr>
      </xdr:nvSpPr>
      <xdr:spPr bwMode="auto">
        <a:xfrm>
          <a:off x="0" y="19478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85</xdr:row>
      <xdr:rowOff>0</xdr:rowOff>
    </xdr:from>
    <xdr:ext cx="9525" cy="971550"/>
    <xdr:sp macro="" textlink="">
      <xdr:nvSpPr>
        <xdr:cNvPr id="102" name="AutoShape 292" descr="mail?cmd=cookie">
          <a:extLst>
            <a:ext uri="{FF2B5EF4-FFF2-40B4-BE49-F238E27FC236}">
              <a16:creationId xmlns:a16="http://schemas.microsoft.com/office/drawing/2014/main" id="{2BEB1179-1B1E-4AF0-8CE3-C8F445C77DA1}"/>
            </a:ext>
          </a:extLst>
        </xdr:cNvPr>
        <xdr:cNvSpPr>
          <a:spLocks noChangeAspect="1" noChangeArrowheads="1"/>
        </xdr:cNvSpPr>
      </xdr:nvSpPr>
      <xdr:spPr bwMode="auto">
        <a:xfrm>
          <a:off x="0" y="19478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85</xdr:row>
      <xdr:rowOff>0</xdr:rowOff>
    </xdr:from>
    <xdr:ext cx="9525" cy="971550"/>
    <xdr:sp macro="" textlink="">
      <xdr:nvSpPr>
        <xdr:cNvPr id="103" name="AutoShape 292" descr="mail?cmd=cookie">
          <a:extLst>
            <a:ext uri="{FF2B5EF4-FFF2-40B4-BE49-F238E27FC236}">
              <a16:creationId xmlns:a16="http://schemas.microsoft.com/office/drawing/2014/main" id="{461BC8AB-3E8A-4B32-8165-6C33DDAB409E}"/>
            </a:ext>
          </a:extLst>
        </xdr:cNvPr>
        <xdr:cNvSpPr>
          <a:spLocks noChangeAspect="1" noChangeArrowheads="1"/>
        </xdr:cNvSpPr>
      </xdr:nvSpPr>
      <xdr:spPr bwMode="auto">
        <a:xfrm>
          <a:off x="0" y="19478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85</xdr:row>
      <xdr:rowOff>0</xdr:rowOff>
    </xdr:from>
    <xdr:ext cx="9525" cy="733425"/>
    <xdr:sp macro="" textlink="">
      <xdr:nvSpPr>
        <xdr:cNvPr id="104" name="AutoShape 292" descr="mail?cmd=cookie">
          <a:extLst>
            <a:ext uri="{FF2B5EF4-FFF2-40B4-BE49-F238E27FC236}">
              <a16:creationId xmlns:a16="http://schemas.microsoft.com/office/drawing/2014/main" id="{8DFEA7BB-EC55-4F11-A25A-8EA2F77D7512}"/>
            </a:ext>
          </a:extLst>
        </xdr:cNvPr>
        <xdr:cNvSpPr>
          <a:spLocks noChangeAspect="1" noChangeArrowheads="1"/>
        </xdr:cNvSpPr>
      </xdr:nvSpPr>
      <xdr:spPr bwMode="auto">
        <a:xfrm>
          <a:off x="0" y="19478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85</xdr:row>
      <xdr:rowOff>0</xdr:rowOff>
    </xdr:from>
    <xdr:ext cx="9525" cy="733425"/>
    <xdr:sp macro="" textlink="">
      <xdr:nvSpPr>
        <xdr:cNvPr id="105" name="AutoShape 292" descr="mail?cmd=cookie">
          <a:extLst>
            <a:ext uri="{FF2B5EF4-FFF2-40B4-BE49-F238E27FC236}">
              <a16:creationId xmlns:a16="http://schemas.microsoft.com/office/drawing/2014/main" id="{AD0CD4C9-EE49-40F3-9EEE-CE2E3B801B0F}"/>
            </a:ext>
          </a:extLst>
        </xdr:cNvPr>
        <xdr:cNvSpPr>
          <a:spLocks noChangeAspect="1" noChangeArrowheads="1"/>
        </xdr:cNvSpPr>
      </xdr:nvSpPr>
      <xdr:spPr bwMode="auto">
        <a:xfrm>
          <a:off x="0" y="19478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85</xdr:row>
      <xdr:rowOff>0</xdr:rowOff>
    </xdr:from>
    <xdr:ext cx="9525" cy="733425"/>
    <xdr:sp macro="" textlink="">
      <xdr:nvSpPr>
        <xdr:cNvPr id="106" name="AutoShape 292" descr="mail?cmd=cookie">
          <a:extLst>
            <a:ext uri="{FF2B5EF4-FFF2-40B4-BE49-F238E27FC236}">
              <a16:creationId xmlns:a16="http://schemas.microsoft.com/office/drawing/2014/main" id="{A2E98095-CB6F-490A-B7D2-43FD5CD95773}"/>
            </a:ext>
          </a:extLst>
        </xdr:cNvPr>
        <xdr:cNvSpPr>
          <a:spLocks noChangeAspect="1" noChangeArrowheads="1"/>
        </xdr:cNvSpPr>
      </xdr:nvSpPr>
      <xdr:spPr bwMode="auto">
        <a:xfrm>
          <a:off x="0" y="19478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85</xdr:row>
      <xdr:rowOff>0</xdr:rowOff>
    </xdr:from>
    <xdr:ext cx="9525" cy="733425"/>
    <xdr:sp macro="" textlink="">
      <xdr:nvSpPr>
        <xdr:cNvPr id="107" name="AutoShape 292" descr="mail?cmd=cookie">
          <a:extLst>
            <a:ext uri="{FF2B5EF4-FFF2-40B4-BE49-F238E27FC236}">
              <a16:creationId xmlns:a16="http://schemas.microsoft.com/office/drawing/2014/main" id="{0ADE23A3-FD92-492B-B899-7C8A57CFD857}"/>
            </a:ext>
          </a:extLst>
        </xdr:cNvPr>
        <xdr:cNvSpPr>
          <a:spLocks noChangeAspect="1" noChangeArrowheads="1"/>
        </xdr:cNvSpPr>
      </xdr:nvSpPr>
      <xdr:spPr bwMode="auto">
        <a:xfrm>
          <a:off x="0" y="19478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85</xdr:row>
      <xdr:rowOff>0</xdr:rowOff>
    </xdr:from>
    <xdr:ext cx="9525" cy="971550"/>
    <xdr:sp macro="" textlink="">
      <xdr:nvSpPr>
        <xdr:cNvPr id="108" name="AutoShape 292" descr="mail?cmd=cookie">
          <a:extLst>
            <a:ext uri="{FF2B5EF4-FFF2-40B4-BE49-F238E27FC236}">
              <a16:creationId xmlns:a16="http://schemas.microsoft.com/office/drawing/2014/main" id="{72B090C4-E78F-412F-A640-C0442B6B47A6}"/>
            </a:ext>
          </a:extLst>
        </xdr:cNvPr>
        <xdr:cNvSpPr>
          <a:spLocks noChangeAspect="1" noChangeArrowheads="1"/>
        </xdr:cNvSpPr>
      </xdr:nvSpPr>
      <xdr:spPr bwMode="auto">
        <a:xfrm>
          <a:off x="0" y="19478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85</xdr:row>
      <xdr:rowOff>0</xdr:rowOff>
    </xdr:from>
    <xdr:ext cx="9525" cy="971550"/>
    <xdr:sp macro="" textlink="">
      <xdr:nvSpPr>
        <xdr:cNvPr id="109" name="AutoShape 292" descr="mail?cmd=cookie">
          <a:extLst>
            <a:ext uri="{FF2B5EF4-FFF2-40B4-BE49-F238E27FC236}">
              <a16:creationId xmlns:a16="http://schemas.microsoft.com/office/drawing/2014/main" id="{09E9E183-3CAA-4BF1-8C15-210BB0716EF9}"/>
            </a:ext>
          </a:extLst>
        </xdr:cNvPr>
        <xdr:cNvSpPr>
          <a:spLocks noChangeAspect="1" noChangeArrowheads="1"/>
        </xdr:cNvSpPr>
      </xdr:nvSpPr>
      <xdr:spPr bwMode="auto">
        <a:xfrm>
          <a:off x="0" y="19478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110" name="AutoShape 292" descr="mail?cmd=cookie">
          <a:extLst>
            <a:ext uri="{FF2B5EF4-FFF2-40B4-BE49-F238E27FC236}">
              <a16:creationId xmlns:a16="http://schemas.microsoft.com/office/drawing/2014/main" id="{CEA784F7-A094-4129-894F-BFB4D389E4B0}"/>
            </a:ext>
          </a:extLst>
        </xdr:cNvPr>
        <xdr:cNvSpPr>
          <a:spLocks noChangeAspect="1" noChangeArrowheads="1"/>
        </xdr:cNvSpPr>
      </xdr:nvSpPr>
      <xdr:spPr bwMode="auto">
        <a:xfrm>
          <a:off x="0" y="18402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111" name="AutoShape 292" descr="mail?cmd=cookie">
          <a:extLst>
            <a:ext uri="{FF2B5EF4-FFF2-40B4-BE49-F238E27FC236}">
              <a16:creationId xmlns:a16="http://schemas.microsoft.com/office/drawing/2014/main" id="{04B75464-937C-4F6C-9D26-A4001E91914C}"/>
            </a:ext>
          </a:extLst>
        </xdr:cNvPr>
        <xdr:cNvSpPr>
          <a:spLocks noChangeAspect="1" noChangeArrowheads="1"/>
        </xdr:cNvSpPr>
      </xdr:nvSpPr>
      <xdr:spPr bwMode="auto">
        <a:xfrm>
          <a:off x="0" y="18402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112" name="AutoShape 292" descr="mail?cmd=cookie">
          <a:extLst>
            <a:ext uri="{FF2B5EF4-FFF2-40B4-BE49-F238E27FC236}">
              <a16:creationId xmlns:a16="http://schemas.microsoft.com/office/drawing/2014/main" id="{5BE24620-FB20-4143-8A54-D7C3935A4B53}"/>
            </a:ext>
          </a:extLst>
        </xdr:cNvPr>
        <xdr:cNvSpPr>
          <a:spLocks noChangeAspect="1" noChangeArrowheads="1"/>
        </xdr:cNvSpPr>
      </xdr:nvSpPr>
      <xdr:spPr bwMode="auto">
        <a:xfrm>
          <a:off x="0" y="18402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113" name="AutoShape 292" descr="mail?cmd=cookie">
          <a:extLst>
            <a:ext uri="{FF2B5EF4-FFF2-40B4-BE49-F238E27FC236}">
              <a16:creationId xmlns:a16="http://schemas.microsoft.com/office/drawing/2014/main" id="{1C7EEF4C-CCA1-43B5-9CFA-FA97BE9C4501}"/>
            </a:ext>
          </a:extLst>
        </xdr:cNvPr>
        <xdr:cNvSpPr>
          <a:spLocks noChangeAspect="1" noChangeArrowheads="1"/>
        </xdr:cNvSpPr>
      </xdr:nvSpPr>
      <xdr:spPr bwMode="auto">
        <a:xfrm>
          <a:off x="0" y="18402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84</xdr:row>
      <xdr:rowOff>0</xdr:rowOff>
    </xdr:from>
    <xdr:ext cx="9525" cy="971550"/>
    <xdr:sp macro="" textlink="">
      <xdr:nvSpPr>
        <xdr:cNvPr id="114" name="AutoShape 292" descr="mail?cmd=cookie">
          <a:extLst>
            <a:ext uri="{FF2B5EF4-FFF2-40B4-BE49-F238E27FC236}">
              <a16:creationId xmlns:a16="http://schemas.microsoft.com/office/drawing/2014/main" id="{470CC89E-F167-41DB-B816-F436F534A6AF}"/>
            </a:ext>
          </a:extLst>
        </xdr:cNvPr>
        <xdr:cNvSpPr>
          <a:spLocks noChangeAspect="1" noChangeArrowheads="1"/>
        </xdr:cNvSpPr>
      </xdr:nvSpPr>
      <xdr:spPr bwMode="auto">
        <a:xfrm>
          <a:off x="0" y="192976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84</xdr:row>
      <xdr:rowOff>0</xdr:rowOff>
    </xdr:from>
    <xdr:ext cx="9525" cy="971550"/>
    <xdr:sp macro="" textlink="">
      <xdr:nvSpPr>
        <xdr:cNvPr id="115" name="AutoShape 292" descr="mail?cmd=cookie">
          <a:extLst>
            <a:ext uri="{FF2B5EF4-FFF2-40B4-BE49-F238E27FC236}">
              <a16:creationId xmlns:a16="http://schemas.microsoft.com/office/drawing/2014/main" id="{3B560313-9CFB-456C-85AD-0413684E9F24}"/>
            </a:ext>
          </a:extLst>
        </xdr:cNvPr>
        <xdr:cNvSpPr>
          <a:spLocks noChangeAspect="1" noChangeArrowheads="1"/>
        </xdr:cNvSpPr>
      </xdr:nvSpPr>
      <xdr:spPr bwMode="auto">
        <a:xfrm>
          <a:off x="0" y="192976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84</xdr:row>
      <xdr:rowOff>0</xdr:rowOff>
    </xdr:from>
    <xdr:ext cx="9525" cy="971550"/>
    <xdr:sp macro="" textlink="">
      <xdr:nvSpPr>
        <xdr:cNvPr id="116" name="AutoShape 292" descr="mail?cmd=cookie">
          <a:extLst>
            <a:ext uri="{FF2B5EF4-FFF2-40B4-BE49-F238E27FC236}">
              <a16:creationId xmlns:a16="http://schemas.microsoft.com/office/drawing/2014/main" id="{997AAD0F-217F-4AFE-9623-A9EFA1A6733E}"/>
            </a:ext>
          </a:extLst>
        </xdr:cNvPr>
        <xdr:cNvSpPr>
          <a:spLocks noChangeAspect="1" noChangeArrowheads="1"/>
        </xdr:cNvSpPr>
      </xdr:nvSpPr>
      <xdr:spPr bwMode="auto">
        <a:xfrm>
          <a:off x="0" y="192976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84</xdr:row>
      <xdr:rowOff>0</xdr:rowOff>
    </xdr:from>
    <xdr:ext cx="9525" cy="971550"/>
    <xdr:sp macro="" textlink="">
      <xdr:nvSpPr>
        <xdr:cNvPr id="117" name="AutoShape 292" descr="mail?cmd=cookie">
          <a:extLst>
            <a:ext uri="{FF2B5EF4-FFF2-40B4-BE49-F238E27FC236}">
              <a16:creationId xmlns:a16="http://schemas.microsoft.com/office/drawing/2014/main" id="{E5FB9ED3-7C20-471D-A445-03B99C0811E1}"/>
            </a:ext>
          </a:extLst>
        </xdr:cNvPr>
        <xdr:cNvSpPr>
          <a:spLocks noChangeAspect="1" noChangeArrowheads="1"/>
        </xdr:cNvSpPr>
      </xdr:nvSpPr>
      <xdr:spPr bwMode="auto">
        <a:xfrm>
          <a:off x="0" y="192976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118" name="AutoShape 292" descr="mail?cmd=cookie">
          <a:extLst>
            <a:ext uri="{FF2B5EF4-FFF2-40B4-BE49-F238E27FC236}">
              <a16:creationId xmlns:a16="http://schemas.microsoft.com/office/drawing/2014/main" id="{880685B7-F2CA-484D-82E5-58BAB839D87F}"/>
            </a:ext>
          </a:extLst>
        </xdr:cNvPr>
        <xdr:cNvSpPr>
          <a:spLocks noChangeAspect="1" noChangeArrowheads="1"/>
        </xdr:cNvSpPr>
      </xdr:nvSpPr>
      <xdr:spPr bwMode="auto">
        <a:xfrm>
          <a:off x="0" y="18402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119" name="AutoShape 292" descr="mail?cmd=cookie">
          <a:extLst>
            <a:ext uri="{FF2B5EF4-FFF2-40B4-BE49-F238E27FC236}">
              <a16:creationId xmlns:a16="http://schemas.microsoft.com/office/drawing/2014/main" id="{74DB6922-5FA2-411B-B610-9650E39A66B6}"/>
            </a:ext>
          </a:extLst>
        </xdr:cNvPr>
        <xdr:cNvSpPr>
          <a:spLocks noChangeAspect="1" noChangeArrowheads="1"/>
        </xdr:cNvSpPr>
      </xdr:nvSpPr>
      <xdr:spPr bwMode="auto">
        <a:xfrm>
          <a:off x="0" y="18402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120" name="AutoShape 292" descr="mail?cmd=cookie">
          <a:extLst>
            <a:ext uri="{FF2B5EF4-FFF2-40B4-BE49-F238E27FC236}">
              <a16:creationId xmlns:a16="http://schemas.microsoft.com/office/drawing/2014/main" id="{4CE1709D-A2C4-4F59-B552-F7B21D73B778}"/>
            </a:ext>
          </a:extLst>
        </xdr:cNvPr>
        <xdr:cNvSpPr>
          <a:spLocks noChangeAspect="1" noChangeArrowheads="1"/>
        </xdr:cNvSpPr>
      </xdr:nvSpPr>
      <xdr:spPr bwMode="auto">
        <a:xfrm>
          <a:off x="0" y="18402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80</xdr:row>
      <xdr:rowOff>0</xdr:rowOff>
    </xdr:from>
    <xdr:ext cx="9525" cy="733425"/>
    <xdr:sp macro="" textlink="">
      <xdr:nvSpPr>
        <xdr:cNvPr id="121" name="AutoShape 292" descr="mail?cmd=cookie">
          <a:extLst>
            <a:ext uri="{FF2B5EF4-FFF2-40B4-BE49-F238E27FC236}">
              <a16:creationId xmlns:a16="http://schemas.microsoft.com/office/drawing/2014/main" id="{D89FFB0C-54E9-4C07-A3C6-95EBFB7EB7EF}"/>
            </a:ext>
          </a:extLst>
        </xdr:cNvPr>
        <xdr:cNvSpPr>
          <a:spLocks noChangeAspect="1" noChangeArrowheads="1"/>
        </xdr:cNvSpPr>
      </xdr:nvSpPr>
      <xdr:spPr bwMode="auto">
        <a:xfrm>
          <a:off x="0" y="18402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84</xdr:row>
      <xdr:rowOff>0</xdr:rowOff>
    </xdr:from>
    <xdr:ext cx="9525" cy="971550"/>
    <xdr:sp macro="" textlink="">
      <xdr:nvSpPr>
        <xdr:cNvPr id="122" name="AutoShape 292" descr="mail?cmd=cookie">
          <a:extLst>
            <a:ext uri="{FF2B5EF4-FFF2-40B4-BE49-F238E27FC236}">
              <a16:creationId xmlns:a16="http://schemas.microsoft.com/office/drawing/2014/main" id="{2514C723-6581-4CDB-9FA1-FF324B188DA2}"/>
            </a:ext>
          </a:extLst>
        </xdr:cNvPr>
        <xdr:cNvSpPr>
          <a:spLocks noChangeAspect="1" noChangeArrowheads="1"/>
        </xdr:cNvSpPr>
      </xdr:nvSpPr>
      <xdr:spPr bwMode="auto">
        <a:xfrm>
          <a:off x="0" y="192976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84</xdr:row>
      <xdr:rowOff>0</xdr:rowOff>
    </xdr:from>
    <xdr:ext cx="9525" cy="971550"/>
    <xdr:sp macro="" textlink="">
      <xdr:nvSpPr>
        <xdr:cNvPr id="123" name="AutoShape 292" descr="mail?cmd=cookie">
          <a:extLst>
            <a:ext uri="{FF2B5EF4-FFF2-40B4-BE49-F238E27FC236}">
              <a16:creationId xmlns:a16="http://schemas.microsoft.com/office/drawing/2014/main" id="{81574750-41B1-4556-9C8D-7ABAB6DBA11A}"/>
            </a:ext>
          </a:extLst>
        </xdr:cNvPr>
        <xdr:cNvSpPr>
          <a:spLocks noChangeAspect="1" noChangeArrowheads="1"/>
        </xdr:cNvSpPr>
      </xdr:nvSpPr>
      <xdr:spPr bwMode="auto">
        <a:xfrm>
          <a:off x="0" y="192976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85</xdr:row>
      <xdr:rowOff>0</xdr:rowOff>
    </xdr:from>
    <xdr:ext cx="9525" cy="733425"/>
    <xdr:sp macro="" textlink="">
      <xdr:nvSpPr>
        <xdr:cNvPr id="124" name="AutoShape 292" descr="mail?cmd=cookie">
          <a:extLst>
            <a:ext uri="{FF2B5EF4-FFF2-40B4-BE49-F238E27FC236}">
              <a16:creationId xmlns:a16="http://schemas.microsoft.com/office/drawing/2014/main" id="{48F0B4D2-F24D-4950-BB99-A3774F897175}"/>
            </a:ext>
          </a:extLst>
        </xdr:cNvPr>
        <xdr:cNvSpPr>
          <a:spLocks noChangeAspect="1" noChangeArrowheads="1"/>
        </xdr:cNvSpPr>
      </xdr:nvSpPr>
      <xdr:spPr bwMode="auto">
        <a:xfrm>
          <a:off x="0" y="19478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85</xdr:row>
      <xdr:rowOff>0</xdr:rowOff>
    </xdr:from>
    <xdr:ext cx="9525" cy="733425"/>
    <xdr:sp macro="" textlink="">
      <xdr:nvSpPr>
        <xdr:cNvPr id="125" name="AutoShape 292" descr="mail?cmd=cookie">
          <a:extLst>
            <a:ext uri="{FF2B5EF4-FFF2-40B4-BE49-F238E27FC236}">
              <a16:creationId xmlns:a16="http://schemas.microsoft.com/office/drawing/2014/main" id="{F15C27E6-87C8-4EBF-AE3D-9DECFD6AA5D5}"/>
            </a:ext>
          </a:extLst>
        </xdr:cNvPr>
        <xdr:cNvSpPr>
          <a:spLocks noChangeAspect="1" noChangeArrowheads="1"/>
        </xdr:cNvSpPr>
      </xdr:nvSpPr>
      <xdr:spPr bwMode="auto">
        <a:xfrm>
          <a:off x="0" y="19478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85</xdr:row>
      <xdr:rowOff>0</xdr:rowOff>
    </xdr:from>
    <xdr:ext cx="9525" cy="733425"/>
    <xdr:sp macro="" textlink="">
      <xdr:nvSpPr>
        <xdr:cNvPr id="126" name="AutoShape 292" descr="mail?cmd=cookie">
          <a:extLst>
            <a:ext uri="{FF2B5EF4-FFF2-40B4-BE49-F238E27FC236}">
              <a16:creationId xmlns:a16="http://schemas.microsoft.com/office/drawing/2014/main" id="{8719C2CB-9F5B-423D-999A-F899A00A9872}"/>
            </a:ext>
          </a:extLst>
        </xdr:cNvPr>
        <xdr:cNvSpPr>
          <a:spLocks noChangeAspect="1" noChangeArrowheads="1"/>
        </xdr:cNvSpPr>
      </xdr:nvSpPr>
      <xdr:spPr bwMode="auto">
        <a:xfrm>
          <a:off x="0" y="19478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85</xdr:row>
      <xdr:rowOff>0</xdr:rowOff>
    </xdr:from>
    <xdr:ext cx="9525" cy="733425"/>
    <xdr:sp macro="" textlink="">
      <xdr:nvSpPr>
        <xdr:cNvPr id="127" name="AutoShape 292" descr="mail?cmd=cookie">
          <a:extLst>
            <a:ext uri="{FF2B5EF4-FFF2-40B4-BE49-F238E27FC236}">
              <a16:creationId xmlns:a16="http://schemas.microsoft.com/office/drawing/2014/main" id="{14178330-4435-44F6-BA91-DAFB83CB0F1C}"/>
            </a:ext>
          </a:extLst>
        </xdr:cNvPr>
        <xdr:cNvSpPr>
          <a:spLocks noChangeAspect="1" noChangeArrowheads="1"/>
        </xdr:cNvSpPr>
      </xdr:nvSpPr>
      <xdr:spPr bwMode="auto">
        <a:xfrm>
          <a:off x="0" y="19478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85</xdr:row>
      <xdr:rowOff>0</xdr:rowOff>
    </xdr:from>
    <xdr:ext cx="9525" cy="971550"/>
    <xdr:sp macro="" textlink="">
      <xdr:nvSpPr>
        <xdr:cNvPr id="128" name="AutoShape 292" descr="mail?cmd=cookie">
          <a:extLst>
            <a:ext uri="{FF2B5EF4-FFF2-40B4-BE49-F238E27FC236}">
              <a16:creationId xmlns:a16="http://schemas.microsoft.com/office/drawing/2014/main" id="{470E34DC-B571-4FDF-9EC6-819AFA4C507B}"/>
            </a:ext>
          </a:extLst>
        </xdr:cNvPr>
        <xdr:cNvSpPr>
          <a:spLocks noChangeAspect="1" noChangeArrowheads="1"/>
        </xdr:cNvSpPr>
      </xdr:nvSpPr>
      <xdr:spPr bwMode="auto">
        <a:xfrm>
          <a:off x="0" y="19478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85</xdr:row>
      <xdr:rowOff>0</xdr:rowOff>
    </xdr:from>
    <xdr:ext cx="9525" cy="971550"/>
    <xdr:sp macro="" textlink="">
      <xdr:nvSpPr>
        <xdr:cNvPr id="129" name="AutoShape 292" descr="mail?cmd=cookie">
          <a:extLst>
            <a:ext uri="{FF2B5EF4-FFF2-40B4-BE49-F238E27FC236}">
              <a16:creationId xmlns:a16="http://schemas.microsoft.com/office/drawing/2014/main" id="{905B1CC1-799A-4669-91C5-016423E68DED}"/>
            </a:ext>
          </a:extLst>
        </xdr:cNvPr>
        <xdr:cNvSpPr>
          <a:spLocks noChangeAspect="1" noChangeArrowheads="1"/>
        </xdr:cNvSpPr>
      </xdr:nvSpPr>
      <xdr:spPr bwMode="auto">
        <a:xfrm>
          <a:off x="0" y="19478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85</xdr:row>
      <xdr:rowOff>0</xdr:rowOff>
    </xdr:from>
    <xdr:ext cx="9525" cy="971550"/>
    <xdr:sp macro="" textlink="">
      <xdr:nvSpPr>
        <xdr:cNvPr id="130" name="AutoShape 292" descr="mail?cmd=cookie">
          <a:extLst>
            <a:ext uri="{FF2B5EF4-FFF2-40B4-BE49-F238E27FC236}">
              <a16:creationId xmlns:a16="http://schemas.microsoft.com/office/drawing/2014/main" id="{9740E57A-D048-4FF2-8AC0-85E1CCDAACED}"/>
            </a:ext>
          </a:extLst>
        </xdr:cNvPr>
        <xdr:cNvSpPr>
          <a:spLocks noChangeAspect="1" noChangeArrowheads="1"/>
        </xdr:cNvSpPr>
      </xdr:nvSpPr>
      <xdr:spPr bwMode="auto">
        <a:xfrm>
          <a:off x="0" y="19478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85</xdr:row>
      <xdr:rowOff>0</xdr:rowOff>
    </xdr:from>
    <xdr:ext cx="9525" cy="971550"/>
    <xdr:sp macro="" textlink="">
      <xdr:nvSpPr>
        <xdr:cNvPr id="131" name="AutoShape 292" descr="mail?cmd=cookie">
          <a:extLst>
            <a:ext uri="{FF2B5EF4-FFF2-40B4-BE49-F238E27FC236}">
              <a16:creationId xmlns:a16="http://schemas.microsoft.com/office/drawing/2014/main" id="{29158FBC-7A22-4A57-9A21-9980381A0BDB}"/>
            </a:ext>
          </a:extLst>
        </xdr:cNvPr>
        <xdr:cNvSpPr>
          <a:spLocks noChangeAspect="1" noChangeArrowheads="1"/>
        </xdr:cNvSpPr>
      </xdr:nvSpPr>
      <xdr:spPr bwMode="auto">
        <a:xfrm>
          <a:off x="0" y="19478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85</xdr:row>
      <xdr:rowOff>0</xdr:rowOff>
    </xdr:from>
    <xdr:ext cx="9525" cy="733425"/>
    <xdr:sp macro="" textlink="">
      <xdr:nvSpPr>
        <xdr:cNvPr id="132" name="AutoShape 292" descr="mail?cmd=cookie">
          <a:extLst>
            <a:ext uri="{FF2B5EF4-FFF2-40B4-BE49-F238E27FC236}">
              <a16:creationId xmlns:a16="http://schemas.microsoft.com/office/drawing/2014/main" id="{B66EBEE4-0D0B-4E35-8503-A5C0BB939614}"/>
            </a:ext>
          </a:extLst>
        </xdr:cNvPr>
        <xdr:cNvSpPr>
          <a:spLocks noChangeAspect="1" noChangeArrowheads="1"/>
        </xdr:cNvSpPr>
      </xdr:nvSpPr>
      <xdr:spPr bwMode="auto">
        <a:xfrm>
          <a:off x="0" y="19478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85</xdr:row>
      <xdr:rowOff>0</xdr:rowOff>
    </xdr:from>
    <xdr:ext cx="9525" cy="733425"/>
    <xdr:sp macro="" textlink="">
      <xdr:nvSpPr>
        <xdr:cNvPr id="133" name="AutoShape 292" descr="mail?cmd=cookie">
          <a:extLst>
            <a:ext uri="{FF2B5EF4-FFF2-40B4-BE49-F238E27FC236}">
              <a16:creationId xmlns:a16="http://schemas.microsoft.com/office/drawing/2014/main" id="{73D1368C-7DD0-4517-82E0-C99F225D88BF}"/>
            </a:ext>
          </a:extLst>
        </xdr:cNvPr>
        <xdr:cNvSpPr>
          <a:spLocks noChangeAspect="1" noChangeArrowheads="1"/>
        </xdr:cNvSpPr>
      </xdr:nvSpPr>
      <xdr:spPr bwMode="auto">
        <a:xfrm>
          <a:off x="0" y="19478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85</xdr:row>
      <xdr:rowOff>0</xdr:rowOff>
    </xdr:from>
    <xdr:ext cx="9525" cy="733425"/>
    <xdr:sp macro="" textlink="">
      <xdr:nvSpPr>
        <xdr:cNvPr id="134" name="AutoShape 292" descr="mail?cmd=cookie">
          <a:extLst>
            <a:ext uri="{FF2B5EF4-FFF2-40B4-BE49-F238E27FC236}">
              <a16:creationId xmlns:a16="http://schemas.microsoft.com/office/drawing/2014/main" id="{CC344C98-F722-4FFF-9EEE-47993BE12C9A}"/>
            </a:ext>
          </a:extLst>
        </xdr:cNvPr>
        <xdr:cNvSpPr>
          <a:spLocks noChangeAspect="1" noChangeArrowheads="1"/>
        </xdr:cNvSpPr>
      </xdr:nvSpPr>
      <xdr:spPr bwMode="auto">
        <a:xfrm>
          <a:off x="0" y="19478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85</xdr:row>
      <xdr:rowOff>0</xdr:rowOff>
    </xdr:from>
    <xdr:ext cx="9525" cy="733425"/>
    <xdr:sp macro="" textlink="">
      <xdr:nvSpPr>
        <xdr:cNvPr id="135" name="AutoShape 292" descr="mail?cmd=cookie">
          <a:extLst>
            <a:ext uri="{FF2B5EF4-FFF2-40B4-BE49-F238E27FC236}">
              <a16:creationId xmlns:a16="http://schemas.microsoft.com/office/drawing/2014/main" id="{6FFFE6AE-61A5-4AE7-B66E-F9ABF1767C1F}"/>
            </a:ext>
          </a:extLst>
        </xdr:cNvPr>
        <xdr:cNvSpPr>
          <a:spLocks noChangeAspect="1" noChangeArrowheads="1"/>
        </xdr:cNvSpPr>
      </xdr:nvSpPr>
      <xdr:spPr bwMode="auto">
        <a:xfrm>
          <a:off x="0" y="19478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85</xdr:row>
      <xdr:rowOff>0</xdr:rowOff>
    </xdr:from>
    <xdr:ext cx="9525" cy="971550"/>
    <xdr:sp macro="" textlink="">
      <xdr:nvSpPr>
        <xdr:cNvPr id="136" name="AutoShape 292" descr="mail?cmd=cookie">
          <a:extLst>
            <a:ext uri="{FF2B5EF4-FFF2-40B4-BE49-F238E27FC236}">
              <a16:creationId xmlns:a16="http://schemas.microsoft.com/office/drawing/2014/main" id="{829453BE-B6B7-4B9B-8937-146C3B679853}"/>
            </a:ext>
          </a:extLst>
        </xdr:cNvPr>
        <xdr:cNvSpPr>
          <a:spLocks noChangeAspect="1" noChangeArrowheads="1"/>
        </xdr:cNvSpPr>
      </xdr:nvSpPr>
      <xdr:spPr bwMode="auto">
        <a:xfrm>
          <a:off x="0" y="19478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85</xdr:row>
      <xdr:rowOff>0</xdr:rowOff>
    </xdr:from>
    <xdr:ext cx="9525" cy="971550"/>
    <xdr:sp macro="" textlink="">
      <xdr:nvSpPr>
        <xdr:cNvPr id="137" name="AutoShape 292" descr="mail?cmd=cookie">
          <a:extLst>
            <a:ext uri="{FF2B5EF4-FFF2-40B4-BE49-F238E27FC236}">
              <a16:creationId xmlns:a16="http://schemas.microsoft.com/office/drawing/2014/main" id="{5B8EAE09-545E-45C4-80B2-07B5893075B8}"/>
            </a:ext>
          </a:extLst>
        </xdr:cNvPr>
        <xdr:cNvSpPr>
          <a:spLocks noChangeAspect="1" noChangeArrowheads="1"/>
        </xdr:cNvSpPr>
      </xdr:nvSpPr>
      <xdr:spPr bwMode="auto">
        <a:xfrm>
          <a:off x="0" y="19478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11906</xdr:colOff>
      <xdr:row>94</xdr:row>
      <xdr:rowOff>59531</xdr:rowOff>
    </xdr:from>
    <xdr:ext cx="9525" cy="971550"/>
    <xdr:sp macro="" textlink="">
      <xdr:nvSpPr>
        <xdr:cNvPr id="138" name="AutoShape 292" descr="mail?cmd=cookie">
          <a:extLst>
            <a:ext uri="{FF2B5EF4-FFF2-40B4-BE49-F238E27FC236}">
              <a16:creationId xmlns:a16="http://schemas.microsoft.com/office/drawing/2014/main" id="{B5967D79-8D68-4F2E-8A05-F33648A9C690}"/>
            </a:ext>
          </a:extLst>
        </xdr:cNvPr>
        <xdr:cNvSpPr>
          <a:spLocks noChangeAspect="1" noChangeArrowheads="1"/>
        </xdr:cNvSpPr>
      </xdr:nvSpPr>
      <xdr:spPr bwMode="auto">
        <a:xfrm>
          <a:off x="11906" y="25691306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139" name="AutoShape 292" descr="mail?cmd=cookie">
          <a:extLst>
            <a:ext uri="{FF2B5EF4-FFF2-40B4-BE49-F238E27FC236}">
              <a16:creationId xmlns:a16="http://schemas.microsoft.com/office/drawing/2014/main" id="{21DE3396-2828-46A9-A624-E90AC33F5AC7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140" name="AutoShape 292" descr="mail?cmd=cookie">
          <a:extLst>
            <a:ext uri="{FF2B5EF4-FFF2-40B4-BE49-F238E27FC236}">
              <a16:creationId xmlns:a16="http://schemas.microsoft.com/office/drawing/2014/main" id="{A4740A51-B902-4A17-B47B-3D8C2E33ED4F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141" name="AutoShape 292" descr="mail?cmd=cookie">
          <a:extLst>
            <a:ext uri="{FF2B5EF4-FFF2-40B4-BE49-F238E27FC236}">
              <a16:creationId xmlns:a16="http://schemas.microsoft.com/office/drawing/2014/main" id="{D22B921D-2415-42C3-B190-066CFD82DEC1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142" name="AutoShape 292" descr="mail?cmd=cookie">
          <a:extLst>
            <a:ext uri="{FF2B5EF4-FFF2-40B4-BE49-F238E27FC236}">
              <a16:creationId xmlns:a16="http://schemas.microsoft.com/office/drawing/2014/main" id="{5B69896A-C293-4259-972A-E6FCC75889C9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94</xdr:row>
      <xdr:rowOff>0</xdr:rowOff>
    </xdr:from>
    <xdr:ext cx="9525" cy="971550"/>
    <xdr:sp macro="" textlink="">
      <xdr:nvSpPr>
        <xdr:cNvPr id="143" name="AutoShape 292" descr="mail?cmd=cookie">
          <a:extLst>
            <a:ext uri="{FF2B5EF4-FFF2-40B4-BE49-F238E27FC236}">
              <a16:creationId xmlns:a16="http://schemas.microsoft.com/office/drawing/2014/main" id="{34C158C5-83DB-4E78-9BC8-B73EA79ED41C}"/>
            </a:ext>
          </a:extLst>
        </xdr:cNvPr>
        <xdr:cNvSpPr>
          <a:spLocks noChangeAspect="1" noChangeArrowheads="1"/>
        </xdr:cNvSpPr>
      </xdr:nvSpPr>
      <xdr:spPr bwMode="auto">
        <a:xfrm>
          <a:off x="0" y="256317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94</xdr:row>
      <xdr:rowOff>0</xdr:rowOff>
    </xdr:from>
    <xdr:ext cx="9525" cy="971550"/>
    <xdr:sp macro="" textlink="">
      <xdr:nvSpPr>
        <xdr:cNvPr id="144" name="AutoShape 292" descr="mail?cmd=cookie">
          <a:extLst>
            <a:ext uri="{FF2B5EF4-FFF2-40B4-BE49-F238E27FC236}">
              <a16:creationId xmlns:a16="http://schemas.microsoft.com/office/drawing/2014/main" id="{79530FD9-4828-4459-863C-E67EB2F01F1B}"/>
            </a:ext>
          </a:extLst>
        </xdr:cNvPr>
        <xdr:cNvSpPr>
          <a:spLocks noChangeAspect="1" noChangeArrowheads="1"/>
        </xdr:cNvSpPr>
      </xdr:nvSpPr>
      <xdr:spPr bwMode="auto">
        <a:xfrm>
          <a:off x="0" y="256317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94</xdr:row>
      <xdr:rowOff>0</xdr:rowOff>
    </xdr:from>
    <xdr:ext cx="9525" cy="971550"/>
    <xdr:sp macro="" textlink="">
      <xdr:nvSpPr>
        <xdr:cNvPr id="145" name="AutoShape 292" descr="mail?cmd=cookie">
          <a:extLst>
            <a:ext uri="{FF2B5EF4-FFF2-40B4-BE49-F238E27FC236}">
              <a16:creationId xmlns:a16="http://schemas.microsoft.com/office/drawing/2014/main" id="{BCA2F92F-5B8F-4E41-B4D6-87B3C04556C4}"/>
            </a:ext>
          </a:extLst>
        </xdr:cNvPr>
        <xdr:cNvSpPr>
          <a:spLocks noChangeAspect="1" noChangeArrowheads="1"/>
        </xdr:cNvSpPr>
      </xdr:nvSpPr>
      <xdr:spPr bwMode="auto">
        <a:xfrm>
          <a:off x="0" y="256317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94</xdr:row>
      <xdr:rowOff>0</xdr:rowOff>
    </xdr:from>
    <xdr:ext cx="9525" cy="971550"/>
    <xdr:sp macro="" textlink="">
      <xdr:nvSpPr>
        <xdr:cNvPr id="146" name="AutoShape 292" descr="mail?cmd=cookie">
          <a:extLst>
            <a:ext uri="{FF2B5EF4-FFF2-40B4-BE49-F238E27FC236}">
              <a16:creationId xmlns:a16="http://schemas.microsoft.com/office/drawing/2014/main" id="{B682159E-0254-4025-B17C-387D276BC14A}"/>
            </a:ext>
          </a:extLst>
        </xdr:cNvPr>
        <xdr:cNvSpPr>
          <a:spLocks noChangeAspect="1" noChangeArrowheads="1"/>
        </xdr:cNvSpPr>
      </xdr:nvSpPr>
      <xdr:spPr bwMode="auto">
        <a:xfrm>
          <a:off x="0" y="256317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147" name="AutoShape 292" descr="mail?cmd=cookie">
          <a:extLst>
            <a:ext uri="{FF2B5EF4-FFF2-40B4-BE49-F238E27FC236}">
              <a16:creationId xmlns:a16="http://schemas.microsoft.com/office/drawing/2014/main" id="{E4367657-DA70-479E-A223-46CC2CC7D333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148" name="AutoShape 292" descr="mail?cmd=cookie">
          <a:extLst>
            <a:ext uri="{FF2B5EF4-FFF2-40B4-BE49-F238E27FC236}">
              <a16:creationId xmlns:a16="http://schemas.microsoft.com/office/drawing/2014/main" id="{EE4AFCAD-B74C-4A59-BF2E-82E9222A50DF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149" name="AutoShape 292" descr="mail?cmd=cookie">
          <a:extLst>
            <a:ext uri="{FF2B5EF4-FFF2-40B4-BE49-F238E27FC236}">
              <a16:creationId xmlns:a16="http://schemas.microsoft.com/office/drawing/2014/main" id="{91133F94-101E-4CF5-8143-B89239B34FE5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150" name="AutoShape 292" descr="mail?cmd=cookie">
          <a:extLst>
            <a:ext uri="{FF2B5EF4-FFF2-40B4-BE49-F238E27FC236}">
              <a16:creationId xmlns:a16="http://schemas.microsoft.com/office/drawing/2014/main" id="{6683B3AC-BE8A-4197-B852-F4CF7E85F576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94</xdr:row>
      <xdr:rowOff>0</xdr:rowOff>
    </xdr:from>
    <xdr:ext cx="9525" cy="971550"/>
    <xdr:sp macro="" textlink="">
      <xdr:nvSpPr>
        <xdr:cNvPr id="151" name="AutoShape 292" descr="mail?cmd=cookie">
          <a:extLst>
            <a:ext uri="{FF2B5EF4-FFF2-40B4-BE49-F238E27FC236}">
              <a16:creationId xmlns:a16="http://schemas.microsoft.com/office/drawing/2014/main" id="{51739CE2-AD32-45F3-8D60-250A27FC0606}"/>
            </a:ext>
          </a:extLst>
        </xdr:cNvPr>
        <xdr:cNvSpPr>
          <a:spLocks noChangeAspect="1" noChangeArrowheads="1"/>
        </xdr:cNvSpPr>
      </xdr:nvSpPr>
      <xdr:spPr bwMode="auto">
        <a:xfrm>
          <a:off x="0" y="256317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94</xdr:row>
      <xdr:rowOff>0</xdr:rowOff>
    </xdr:from>
    <xdr:ext cx="9525" cy="971550"/>
    <xdr:sp macro="" textlink="">
      <xdr:nvSpPr>
        <xdr:cNvPr id="152" name="AutoShape 292" descr="mail?cmd=cookie">
          <a:extLst>
            <a:ext uri="{FF2B5EF4-FFF2-40B4-BE49-F238E27FC236}">
              <a16:creationId xmlns:a16="http://schemas.microsoft.com/office/drawing/2014/main" id="{60CFEAC5-0757-42D0-98B0-76D9612B2FD1}"/>
            </a:ext>
          </a:extLst>
        </xdr:cNvPr>
        <xdr:cNvSpPr>
          <a:spLocks noChangeAspect="1" noChangeArrowheads="1"/>
        </xdr:cNvSpPr>
      </xdr:nvSpPr>
      <xdr:spPr bwMode="auto">
        <a:xfrm>
          <a:off x="0" y="256317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153" name="AutoShape 292" descr="mail?cmd=cookie">
          <a:extLst>
            <a:ext uri="{FF2B5EF4-FFF2-40B4-BE49-F238E27FC236}">
              <a16:creationId xmlns:a16="http://schemas.microsoft.com/office/drawing/2014/main" id="{E69935F9-E12D-4B25-89E4-96B3B7C19817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154" name="AutoShape 292" descr="mail?cmd=cookie">
          <a:extLst>
            <a:ext uri="{FF2B5EF4-FFF2-40B4-BE49-F238E27FC236}">
              <a16:creationId xmlns:a16="http://schemas.microsoft.com/office/drawing/2014/main" id="{E53FEF9B-F8D2-4DE3-A4AD-D0016B50D45A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155" name="AutoShape 292" descr="mail?cmd=cookie">
          <a:extLst>
            <a:ext uri="{FF2B5EF4-FFF2-40B4-BE49-F238E27FC236}">
              <a16:creationId xmlns:a16="http://schemas.microsoft.com/office/drawing/2014/main" id="{6BCC0A87-F40F-4685-950B-7CAE2C9F1E8A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156" name="AutoShape 292" descr="mail?cmd=cookie">
          <a:extLst>
            <a:ext uri="{FF2B5EF4-FFF2-40B4-BE49-F238E27FC236}">
              <a16:creationId xmlns:a16="http://schemas.microsoft.com/office/drawing/2014/main" id="{1F11BB20-79AD-44B9-A6D6-B46C63318191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971550"/>
    <xdr:sp macro="" textlink="">
      <xdr:nvSpPr>
        <xdr:cNvPr id="157" name="AutoShape 292" descr="mail?cmd=cookie">
          <a:extLst>
            <a:ext uri="{FF2B5EF4-FFF2-40B4-BE49-F238E27FC236}">
              <a16:creationId xmlns:a16="http://schemas.microsoft.com/office/drawing/2014/main" id="{085244BE-810D-4907-A4C9-82E989451E4E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971550"/>
    <xdr:sp macro="" textlink="">
      <xdr:nvSpPr>
        <xdr:cNvPr id="158" name="AutoShape 292" descr="mail?cmd=cookie">
          <a:extLst>
            <a:ext uri="{FF2B5EF4-FFF2-40B4-BE49-F238E27FC236}">
              <a16:creationId xmlns:a16="http://schemas.microsoft.com/office/drawing/2014/main" id="{C107DEBD-1EB6-48AD-B5D5-E0F2E68CDCF8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971550"/>
    <xdr:sp macro="" textlink="">
      <xdr:nvSpPr>
        <xdr:cNvPr id="159" name="AutoShape 292" descr="mail?cmd=cookie">
          <a:extLst>
            <a:ext uri="{FF2B5EF4-FFF2-40B4-BE49-F238E27FC236}">
              <a16:creationId xmlns:a16="http://schemas.microsoft.com/office/drawing/2014/main" id="{802EE294-46B9-40F5-9196-5FBC958F7040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971550"/>
    <xdr:sp macro="" textlink="">
      <xdr:nvSpPr>
        <xdr:cNvPr id="160" name="AutoShape 292" descr="mail?cmd=cookie">
          <a:extLst>
            <a:ext uri="{FF2B5EF4-FFF2-40B4-BE49-F238E27FC236}">
              <a16:creationId xmlns:a16="http://schemas.microsoft.com/office/drawing/2014/main" id="{45E51ADE-5B9B-4767-8D9A-DAB6A8F9CDA6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161" name="AutoShape 292" descr="mail?cmd=cookie">
          <a:extLst>
            <a:ext uri="{FF2B5EF4-FFF2-40B4-BE49-F238E27FC236}">
              <a16:creationId xmlns:a16="http://schemas.microsoft.com/office/drawing/2014/main" id="{C04AE9DA-64C7-4E48-859C-776DFD326724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162" name="AutoShape 292" descr="mail?cmd=cookie">
          <a:extLst>
            <a:ext uri="{FF2B5EF4-FFF2-40B4-BE49-F238E27FC236}">
              <a16:creationId xmlns:a16="http://schemas.microsoft.com/office/drawing/2014/main" id="{1F77AD99-782D-4C1C-B025-B10866A9F6B0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163" name="AutoShape 292" descr="mail?cmd=cookie">
          <a:extLst>
            <a:ext uri="{FF2B5EF4-FFF2-40B4-BE49-F238E27FC236}">
              <a16:creationId xmlns:a16="http://schemas.microsoft.com/office/drawing/2014/main" id="{2FF6851B-8698-4EE9-B1D9-EEEA6A2F9F58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164" name="AutoShape 292" descr="mail?cmd=cookie">
          <a:extLst>
            <a:ext uri="{FF2B5EF4-FFF2-40B4-BE49-F238E27FC236}">
              <a16:creationId xmlns:a16="http://schemas.microsoft.com/office/drawing/2014/main" id="{64438A96-497D-4CE1-B733-BC71F25194D0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971550"/>
    <xdr:sp macro="" textlink="">
      <xdr:nvSpPr>
        <xdr:cNvPr id="165" name="AutoShape 292" descr="mail?cmd=cookie">
          <a:extLst>
            <a:ext uri="{FF2B5EF4-FFF2-40B4-BE49-F238E27FC236}">
              <a16:creationId xmlns:a16="http://schemas.microsoft.com/office/drawing/2014/main" id="{4F686576-1BEE-48BF-BE6C-1781FB96D979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971550"/>
    <xdr:sp macro="" textlink="">
      <xdr:nvSpPr>
        <xdr:cNvPr id="166" name="AutoShape 292" descr="mail?cmd=cookie">
          <a:extLst>
            <a:ext uri="{FF2B5EF4-FFF2-40B4-BE49-F238E27FC236}">
              <a16:creationId xmlns:a16="http://schemas.microsoft.com/office/drawing/2014/main" id="{A8E22CD9-A463-46BA-BF58-95D7DD910E3A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167" name="AutoShape 292" descr="mail?cmd=cookie">
          <a:extLst>
            <a:ext uri="{FF2B5EF4-FFF2-40B4-BE49-F238E27FC236}">
              <a16:creationId xmlns:a16="http://schemas.microsoft.com/office/drawing/2014/main" id="{0B0345F9-A4CC-4616-96C4-3C69DC5B20E5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168" name="AutoShape 292" descr="mail?cmd=cookie">
          <a:extLst>
            <a:ext uri="{FF2B5EF4-FFF2-40B4-BE49-F238E27FC236}">
              <a16:creationId xmlns:a16="http://schemas.microsoft.com/office/drawing/2014/main" id="{DDF0BCA1-4306-44F8-924A-CDEBEA17074C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169" name="AutoShape 292" descr="mail?cmd=cookie">
          <a:extLst>
            <a:ext uri="{FF2B5EF4-FFF2-40B4-BE49-F238E27FC236}">
              <a16:creationId xmlns:a16="http://schemas.microsoft.com/office/drawing/2014/main" id="{E834B8A8-9F31-4432-A015-49086F982B92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170" name="AutoShape 292" descr="mail?cmd=cookie">
          <a:extLst>
            <a:ext uri="{FF2B5EF4-FFF2-40B4-BE49-F238E27FC236}">
              <a16:creationId xmlns:a16="http://schemas.microsoft.com/office/drawing/2014/main" id="{BB16FBCD-663D-460F-AB0A-D79522A7B6CF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94</xdr:row>
      <xdr:rowOff>0</xdr:rowOff>
    </xdr:from>
    <xdr:ext cx="9525" cy="971550"/>
    <xdr:sp macro="" textlink="">
      <xdr:nvSpPr>
        <xdr:cNvPr id="171" name="AutoShape 292" descr="mail?cmd=cookie">
          <a:extLst>
            <a:ext uri="{FF2B5EF4-FFF2-40B4-BE49-F238E27FC236}">
              <a16:creationId xmlns:a16="http://schemas.microsoft.com/office/drawing/2014/main" id="{6B003B64-DF0C-4F8C-9CE5-BF2905887DA7}"/>
            </a:ext>
          </a:extLst>
        </xdr:cNvPr>
        <xdr:cNvSpPr>
          <a:spLocks noChangeAspect="1" noChangeArrowheads="1"/>
        </xdr:cNvSpPr>
      </xdr:nvSpPr>
      <xdr:spPr bwMode="auto">
        <a:xfrm>
          <a:off x="0" y="256317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94</xdr:row>
      <xdr:rowOff>0</xdr:rowOff>
    </xdr:from>
    <xdr:ext cx="9525" cy="971550"/>
    <xdr:sp macro="" textlink="">
      <xdr:nvSpPr>
        <xdr:cNvPr id="172" name="AutoShape 292" descr="mail?cmd=cookie">
          <a:extLst>
            <a:ext uri="{FF2B5EF4-FFF2-40B4-BE49-F238E27FC236}">
              <a16:creationId xmlns:a16="http://schemas.microsoft.com/office/drawing/2014/main" id="{891CE903-FB0B-4D3D-9337-9059F6FC9D4D}"/>
            </a:ext>
          </a:extLst>
        </xdr:cNvPr>
        <xdr:cNvSpPr>
          <a:spLocks noChangeAspect="1" noChangeArrowheads="1"/>
        </xdr:cNvSpPr>
      </xdr:nvSpPr>
      <xdr:spPr bwMode="auto">
        <a:xfrm>
          <a:off x="0" y="256317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94</xdr:row>
      <xdr:rowOff>0</xdr:rowOff>
    </xdr:from>
    <xdr:ext cx="9525" cy="971550"/>
    <xdr:sp macro="" textlink="">
      <xdr:nvSpPr>
        <xdr:cNvPr id="173" name="AutoShape 292" descr="mail?cmd=cookie">
          <a:extLst>
            <a:ext uri="{FF2B5EF4-FFF2-40B4-BE49-F238E27FC236}">
              <a16:creationId xmlns:a16="http://schemas.microsoft.com/office/drawing/2014/main" id="{AB4734D0-C88B-4111-AD22-EE924D08E0B7}"/>
            </a:ext>
          </a:extLst>
        </xdr:cNvPr>
        <xdr:cNvSpPr>
          <a:spLocks noChangeAspect="1" noChangeArrowheads="1"/>
        </xdr:cNvSpPr>
      </xdr:nvSpPr>
      <xdr:spPr bwMode="auto">
        <a:xfrm>
          <a:off x="0" y="256317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94</xdr:row>
      <xdr:rowOff>0</xdr:rowOff>
    </xdr:from>
    <xdr:ext cx="9525" cy="971550"/>
    <xdr:sp macro="" textlink="">
      <xdr:nvSpPr>
        <xdr:cNvPr id="174" name="AutoShape 292" descr="mail?cmd=cookie">
          <a:extLst>
            <a:ext uri="{FF2B5EF4-FFF2-40B4-BE49-F238E27FC236}">
              <a16:creationId xmlns:a16="http://schemas.microsoft.com/office/drawing/2014/main" id="{566566EB-E20A-4D0D-A130-82066474B70D}"/>
            </a:ext>
          </a:extLst>
        </xdr:cNvPr>
        <xdr:cNvSpPr>
          <a:spLocks noChangeAspect="1" noChangeArrowheads="1"/>
        </xdr:cNvSpPr>
      </xdr:nvSpPr>
      <xdr:spPr bwMode="auto">
        <a:xfrm>
          <a:off x="0" y="256317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175" name="AutoShape 292" descr="mail?cmd=cookie">
          <a:extLst>
            <a:ext uri="{FF2B5EF4-FFF2-40B4-BE49-F238E27FC236}">
              <a16:creationId xmlns:a16="http://schemas.microsoft.com/office/drawing/2014/main" id="{077F0CE3-FBE3-4691-BFDA-62AEA647642B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176" name="AutoShape 292" descr="mail?cmd=cookie">
          <a:extLst>
            <a:ext uri="{FF2B5EF4-FFF2-40B4-BE49-F238E27FC236}">
              <a16:creationId xmlns:a16="http://schemas.microsoft.com/office/drawing/2014/main" id="{55289016-F532-40CD-95FB-26B9FAFD1C05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177" name="AutoShape 292" descr="mail?cmd=cookie">
          <a:extLst>
            <a:ext uri="{FF2B5EF4-FFF2-40B4-BE49-F238E27FC236}">
              <a16:creationId xmlns:a16="http://schemas.microsoft.com/office/drawing/2014/main" id="{4F6DA3AB-5EF0-4DA5-9007-2C8434313087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178" name="AutoShape 292" descr="mail?cmd=cookie">
          <a:extLst>
            <a:ext uri="{FF2B5EF4-FFF2-40B4-BE49-F238E27FC236}">
              <a16:creationId xmlns:a16="http://schemas.microsoft.com/office/drawing/2014/main" id="{2652AFA7-5ABA-44A8-BDB2-76197158F84A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94</xdr:row>
      <xdr:rowOff>0</xdr:rowOff>
    </xdr:from>
    <xdr:ext cx="9525" cy="971550"/>
    <xdr:sp macro="" textlink="">
      <xdr:nvSpPr>
        <xdr:cNvPr id="179" name="AutoShape 292" descr="mail?cmd=cookie">
          <a:extLst>
            <a:ext uri="{FF2B5EF4-FFF2-40B4-BE49-F238E27FC236}">
              <a16:creationId xmlns:a16="http://schemas.microsoft.com/office/drawing/2014/main" id="{FB5472FD-9783-446C-8F05-B7E849054440}"/>
            </a:ext>
          </a:extLst>
        </xdr:cNvPr>
        <xdr:cNvSpPr>
          <a:spLocks noChangeAspect="1" noChangeArrowheads="1"/>
        </xdr:cNvSpPr>
      </xdr:nvSpPr>
      <xdr:spPr bwMode="auto">
        <a:xfrm>
          <a:off x="0" y="256317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94</xdr:row>
      <xdr:rowOff>0</xdr:rowOff>
    </xdr:from>
    <xdr:ext cx="9525" cy="971550"/>
    <xdr:sp macro="" textlink="">
      <xdr:nvSpPr>
        <xdr:cNvPr id="180" name="AutoShape 292" descr="mail?cmd=cookie">
          <a:extLst>
            <a:ext uri="{FF2B5EF4-FFF2-40B4-BE49-F238E27FC236}">
              <a16:creationId xmlns:a16="http://schemas.microsoft.com/office/drawing/2014/main" id="{9AF06FDF-50A7-4C77-8D21-5A7B3C9D1E3B}"/>
            </a:ext>
          </a:extLst>
        </xdr:cNvPr>
        <xdr:cNvSpPr>
          <a:spLocks noChangeAspect="1" noChangeArrowheads="1"/>
        </xdr:cNvSpPr>
      </xdr:nvSpPr>
      <xdr:spPr bwMode="auto">
        <a:xfrm>
          <a:off x="0" y="256317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181" name="AutoShape 292" descr="mail?cmd=cookie">
          <a:extLst>
            <a:ext uri="{FF2B5EF4-FFF2-40B4-BE49-F238E27FC236}">
              <a16:creationId xmlns:a16="http://schemas.microsoft.com/office/drawing/2014/main" id="{D6BB2E0A-58B9-4ED4-90C3-AF307A36E21F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182" name="AutoShape 292" descr="mail?cmd=cookie">
          <a:extLst>
            <a:ext uri="{FF2B5EF4-FFF2-40B4-BE49-F238E27FC236}">
              <a16:creationId xmlns:a16="http://schemas.microsoft.com/office/drawing/2014/main" id="{540D5646-50E0-4BEC-AA9A-6E0CABC1CBA4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183" name="AutoShape 292" descr="mail?cmd=cookie">
          <a:extLst>
            <a:ext uri="{FF2B5EF4-FFF2-40B4-BE49-F238E27FC236}">
              <a16:creationId xmlns:a16="http://schemas.microsoft.com/office/drawing/2014/main" id="{740A8B06-4C93-406E-B27E-F0A605E54E60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184" name="AutoShape 292" descr="mail?cmd=cookie">
          <a:extLst>
            <a:ext uri="{FF2B5EF4-FFF2-40B4-BE49-F238E27FC236}">
              <a16:creationId xmlns:a16="http://schemas.microsoft.com/office/drawing/2014/main" id="{D1A888BC-A11C-4F7F-A026-4B2B8E2C450F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971550"/>
    <xdr:sp macro="" textlink="">
      <xdr:nvSpPr>
        <xdr:cNvPr id="185" name="AutoShape 292" descr="mail?cmd=cookie">
          <a:extLst>
            <a:ext uri="{FF2B5EF4-FFF2-40B4-BE49-F238E27FC236}">
              <a16:creationId xmlns:a16="http://schemas.microsoft.com/office/drawing/2014/main" id="{DC446D89-3EE3-4F71-88A2-DD6EC50183CD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971550"/>
    <xdr:sp macro="" textlink="">
      <xdr:nvSpPr>
        <xdr:cNvPr id="186" name="AutoShape 292" descr="mail?cmd=cookie">
          <a:extLst>
            <a:ext uri="{FF2B5EF4-FFF2-40B4-BE49-F238E27FC236}">
              <a16:creationId xmlns:a16="http://schemas.microsoft.com/office/drawing/2014/main" id="{A67850F5-810B-44AA-8117-2E617A3562B2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971550"/>
    <xdr:sp macro="" textlink="">
      <xdr:nvSpPr>
        <xdr:cNvPr id="187" name="AutoShape 292" descr="mail?cmd=cookie">
          <a:extLst>
            <a:ext uri="{FF2B5EF4-FFF2-40B4-BE49-F238E27FC236}">
              <a16:creationId xmlns:a16="http://schemas.microsoft.com/office/drawing/2014/main" id="{F100F6FC-7AA2-4E7A-A07F-F191748C653E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971550"/>
    <xdr:sp macro="" textlink="">
      <xdr:nvSpPr>
        <xdr:cNvPr id="188" name="AutoShape 292" descr="mail?cmd=cookie">
          <a:extLst>
            <a:ext uri="{FF2B5EF4-FFF2-40B4-BE49-F238E27FC236}">
              <a16:creationId xmlns:a16="http://schemas.microsoft.com/office/drawing/2014/main" id="{CBAFD5FE-73A0-46C7-BF3B-8A24A70827D5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189" name="AutoShape 292" descr="mail?cmd=cookie">
          <a:extLst>
            <a:ext uri="{FF2B5EF4-FFF2-40B4-BE49-F238E27FC236}">
              <a16:creationId xmlns:a16="http://schemas.microsoft.com/office/drawing/2014/main" id="{9FE93D02-A2B2-462C-AA72-FB05C6CD05D8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190" name="AutoShape 292" descr="mail?cmd=cookie">
          <a:extLst>
            <a:ext uri="{FF2B5EF4-FFF2-40B4-BE49-F238E27FC236}">
              <a16:creationId xmlns:a16="http://schemas.microsoft.com/office/drawing/2014/main" id="{8E68B9B3-0BFB-484F-9687-2221EDE33897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191" name="AutoShape 292" descr="mail?cmd=cookie">
          <a:extLst>
            <a:ext uri="{FF2B5EF4-FFF2-40B4-BE49-F238E27FC236}">
              <a16:creationId xmlns:a16="http://schemas.microsoft.com/office/drawing/2014/main" id="{D1D79FBF-0215-46D9-ADAF-9D598C9E24F3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192" name="AutoShape 292" descr="mail?cmd=cookie">
          <a:extLst>
            <a:ext uri="{FF2B5EF4-FFF2-40B4-BE49-F238E27FC236}">
              <a16:creationId xmlns:a16="http://schemas.microsoft.com/office/drawing/2014/main" id="{F6F0F2F9-98A2-4293-B4AA-E10A45DB4F37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971550"/>
    <xdr:sp macro="" textlink="">
      <xdr:nvSpPr>
        <xdr:cNvPr id="193" name="AutoShape 292" descr="mail?cmd=cookie">
          <a:extLst>
            <a:ext uri="{FF2B5EF4-FFF2-40B4-BE49-F238E27FC236}">
              <a16:creationId xmlns:a16="http://schemas.microsoft.com/office/drawing/2014/main" id="{3ED5AEA9-5D9E-40DF-9016-E9DC4A4005D9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971550"/>
    <xdr:sp macro="" textlink="">
      <xdr:nvSpPr>
        <xdr:cNvPr id="194" name="AutoShape 292" descr="mail?cmd=cookie">
          <a:extLst>
            <a:ext uri="{FF2B5EF4-FFF2-40B4-BE49-F238E27FC236}">
              <a16:creationId xmlns:a16="http://schemas.microsoft.com/office/drawing/2014/main" id="{9E986635-6859-428A-9B38-04D93EFD3D10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11906</xdr:colOff>
      <xdr:row>94</xdr:row>
      <xdr:rowOff>59531</xdr:rowOff>
    </xdr:from>
    <xdr:ext cx="9525" cy="971550"/>
    <xdr:sp macro="" textlink="">
      <xdr:nvSpPr>
        <xdr:cNvPr id="195" name="AutoShape 292" descr="mail?cmd=cookie">
          <a:extLst>
            <a:ext uri="{FF2B5EF4-FFF2-40B4-BE49-F238E27FC236}">
              <a16:creationId xmlns:a16="http://schemas.microsoft.com/office/drawing/2014/main" id="{CD8CF40A-D75A-4F0D-B74C-1BCFFD6165F9}"/>
            </a:ext>
          </a:extLst>
        </xdr:cNvPr>
        <xdr:cNvSpPr>
          <a:spLocks noChangeAspect="1" noChangeArrowheads="1"/>
        </xdr:cNvSpPr>
      </xdr:nvSpPr>
      <xdr:spPr bwMode="auto">
        <a:xfrm>
          <a:off x="11906" y="25691306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196" name="AutoShape 292" descr="mail?cmd=cookie">
          <a:extLst>
            <a:ext uri="{FF2B5EF4-FFF2-40B4-BE49-F238E27FC236}">
              <a16:creationId xmlns:a16="http://schemas.microsoft.com/office/drawing/2014/main" id="{5A81D350-CD7A-4008-92DE-8DB840074F47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197" name="AutoShape 292" descr="mail?cmd=cookie">
          <a:extLst>
            <a:ext uri="{FF2B5EF4-FFF2-40B4-BE49-F238E27FC236}">
              <a16:creationId xmlns:a16="http://schemas.microsoft.com/office/drawing/2014/main" id="{FB56E4D1-5C18-45B9-98FE-921745DA7D8E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198" name="AutoShape 292" descr="mail?cmd=cookie">
          <a:extLst>
            <a:ext uri="{FF2B5EF4-FFF2-40B4-BE49-F238E27FC236}">
              <a16:creationId xmlns:a16="http://schemas.microsoft.com/office/drawing/2014/main" id="{6DB21AFF-DA98-487F-8019-5A931D081CEC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199" name="AutoShape 292" descr="mail?cmd=cookie">
          <a:extLst>
            <a:ext uri="{FF2B5EF4-FFF2-40B4-BE49-F238E27FC236}">
              <a16:creationId xmlns:a16="http://schemas.microsoft.com/office/drawing/2014/main" id="{007719F7-F92F-4071-879C-2AB4F8923983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94</xdr:row>
      <xdr:rowOff>0</xdr:rowOff>
    </xdr:from>
    <xdr:ext cx="9525" cy="971550"/>
    <xdr:sp macro="" textlink="">
      <xdr:nvSpPr>
        <xdr:cNvPr id="200" name="AutoShape 292" descr="mail?cmd=cookie">
          <a:extLst>
            <a:ext uri="{FF2B5EF4-FFF2-40B4-BE49-F238E27FC236}">
              <a16:creationId xmlns:a16="http://schemas.microsoft.com/office/drawing/2014/main" id="{4554BC00-757B-41E1-BD73-210E3C3490C0}"/>
            </a:ext>
          </a:extLst>
        </xdr:cNvPr>
        <xdr:cNvSpPr>
          <a:spLocks noChangeAspect="1" noChangeArrowheads="1"/>
        </xdr:cNvSpPr>
      </xdr:nvSpPr>
      <xdr:spPr bwMode="auto">
        <a:xfrm>
          <a:off x="0" y="256317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94</xdr:row>
      <xdr:rowOff>0</xdr:rowOff>
    </xdr:from>
    <xdr:ext cx="9525" cy="971550"/>
    <xdr:sp macro="" textlink="">
      <xdr:nvSpPr>
        <xdr:cNvPr id="201" name="AutoShape 292" descr="mail?cmd=cookie">
          <a:extLst>
            <a:ext uri="{FF2B5EF4-FFF2-40B4-BE49-F238E27FC236}">
              <a16:creationId xmlns:a16="http://schemas.microsoft.com/office/drawing/2014/main" id="{8CE07BFD-9EE1-474A-B31A-10AC3351D526}"/>
            </a:ext>
          </a:extLst>
        </xdr:cNvPr>
        <xdr:cNvSpPr>
          <a:spLocks noChangeAspect="1" noChangeArrowheads="1"/>
        </xdr:cNvSpPr>
      </xdr:nvSpPr>
      <xdr:spPr bwMode="auto">
        <a:xfrm>
          <a:off x="0" y="256317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94</xdr:row>
      <xdr:rowOff>0</xdr:rowOff>
    </xdr:from>
    <xdr:ext cx="9525" cy="971550"/>
    <xdr:sp macro="" textlink="">
      <xdr:nvSpPr>
        <xdr:cNvPr id="202" name="AutoShape 292" descr="mail?cmd=cookie">
          <a:extLst>
            <a:ext uri="{FF2B5EF4-FFF2-40B4-BE49-F238E27FC236}">
              <a16:creationId xmlns:a16="http://schemas.microsoft.com/office/drawing/2014/main" id="{5AEF1CE1-9B82-45EC-AF39-DF0D020758DE}"/>
            </a:ext>
          </a:extLst>
        </xdr:cNvPr>
        <xdr:cNvSpPr>
          <a:spLocks noChangeAspect="1" noChangeArrowheads="1"/>
        </xdr:cNvSpPr>
      </xdr:nvSpPr>
      <xdr:spPr bwMode="auto">
        <a:xfrm>
          <a:off x="0" y="256317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94</xdr:row>
      <xdr:rowOff>0</xdr:rowOff>
    </xdr:from>
    <xdr:ext cx="9525" cy="971550"/>
    <xdr:sp macro="" textlink="">
      <xdr:nvSpPr>
        <xdr:cNvPr id="203" name="AutoShape 292" descr="mail?cmd=cookie">
          <a:extLst>
            <a:ext uri="{FF2B5EF4-FFF2-40B4-BE49-F238E27FC236}">
              <a16:creationId xmlns:a16="http://schemas.microsoft.com/office/drawing/2014/main" id="{6E63AC8A-CF00-4BB2-B77C-28F0C89A12F3}"/>
            </a:ext>
          </a:extLst>
        </xdr:cNvPr>
        <xdr:cNvSpPr>
          <a:spLocks noChangeAspect="1" noChangeArrowheads="1"/>
        </xdr:cNvSpPr>
      </xdr:nvSpPr>
      <xdr:spPr bwMode="auto">
        <a:xfrm>
          <a:off x="0" y="256317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204" name="AutoShape 292" descr="mail?cmd=cookie">
          <a:extLst>
            <a:ext uri="{FF2B5EF4-FFF2-40B4-BE49-F238E27FC236}">
              <a16:creationId xmlns:a16="http://schemas.microsoft.com/office/drawing/2014/main" id="{2FC8AE19-1BDC-4F8C-929B-8E62A973A183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205" name="AutoShape 292" descr="mail?cmd=cookie">
          <a:extLst>
            <a:ext uri="{FF2B5EF4-FFF2-40B4-BE49-F238E27FC236}">
              <a16:creationId xmlns:a16="http://schemas.microsoft.com/office/drawing/2014/main" id="{C8393CD8-CDE7-4569-82AA-1D4100FDDE60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206" name="AutoShape 292" descr="mail?cmd=cookie">
          <a:extLst>
            <a:ext uri="{FF2B5EF4-FFF2-40B4-BE49-F238E27FC236}">
              <a16:creationId xmlns:a16="http://schemas.microsoft.com/office/drawing/2014/main" id="{8543DA32-67EE-4F25-9E78-D9EE1A87C806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207" name="AutoShape 292" descr="mail?cmd=cookie">
          <a:extLst>
            <a:ext uri="{FF2B5EF4-FFF2-40B4-BE49-F238E27FC236}">
              <a16:creationId xmlns:a16="http://schemas.microsoft.com/office/drawing/2014/main" id="{3CD52CDC-7467-44B7-A21F-28B468005418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94</xdr:row>
      <xdr:rowOff>0</xdr:rowOff>
    </xdr:from>
    <xdr:ext cx="9525" cy="971550"/>
    <xdr:sp macro="" textlink="">
      <xdr:nvSpPr>
        <xdr:cNvPr id="208" name="AutoShape 292" descr="mail?cmd=cookie">
          <a:extLst>
            <a:ext uri="{FF2B5EF4-FFF2-40B4-BE49-F238E27FC236}">
              <a16:creationId xmlns:a16="http://schemas.microsoft.com/office/drawing/2014/main" id="{4E5CF790-71DB-4455-BF9A-A8B96393C29B}"/>
            </a:ext>
          </a:extLst>
        </xdr:cNvPr>
        <xdr:cNvSpPr>
          <a:spLocks noChangeAspect="1" noChangeArrowheads="1"/>
        </xdr:cNvSpPr>
      </xdr:nvSpPr>
      <xdr:spPr bwMode="auto">
        <a:xfrm>
          <a:off x="0" y="256317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94</xdr:row>
      <xdr:rowOff>0</xdr:rowOff>
    </xdr:from>
    <xdr:ext cx="9525" cy="971550"/>
    <xdr:sp macro="" textlink="">
      <xdr:nvSpPr>
        <xdr:cNvPr id="209" name="AutoShape 292" descr="mail?cmd=cookie">
          <a:extLst>
            <a:ext uri="{FF2B5EF4-FFF2-40B4-BE49-F238E27FC236}">
              <a16:creationId xmlns:a16="http://schemas.microsoft.com/office/drawing/2014/main" id="{411CF2A3-B666-4609-B73E-82DBF30DFF17}"/>
            </a:ext>
          </a:extLst>
        </xdr:cNvPr>
        <xdr:cNvSpPr>
          <a:spLocks noChangeAspect="1" noChangeArrowheads="1"/>
        </xdr:cNvSpPr>
      </xdr:nvSpPr>
      <xdr:spPr bwMode="auto">
        <a:xfrm>
          <a:off x="0" y="256317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210" name="AutoShape 292" descr="mail?cmd=cookie">
          <a:extLst>
            <a:ext uri="{FF2B5EF4-FFF2-40B4-BE49-F238E27FC236}">
              <a16:creationId xmlns:a16="http://schemas.microsoft.com/office/drawing/2014/main" id="{7320B2A4-66AB-4BC5-A0F1-13C54784C527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211" name="AutoShape 292" descr="mail?cmd=cookie">
          <a:extLst>
            <a:ext uri="{FF2B5EF4-FFF2-40B4-BE49-F238E27FC236}">
              <a16:creationId xmlns:a16="http://schemas.microsoft.com/office/drawing/2014/main" id="{2D11CEC3-6F9D-4B7B-9C96-E45055F3CEF5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212" name="AutoShape 292" descr="mail?cmd=cookie">
          <a:extLst>
            <a:ext uri="{FF2B5EF4-FFF2-40B4-BE49-F238E27FC236}">
              <a16:creationId xmlns:a16="http://schemas.microsoft.com/office/drawing/2014/main" id="{487BF595-332C-45DC-BDC5-78F7663A95C5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213" name="AutoShape 292" descr="mail?cmd=cookie">
          <a:extLst>
            <a:ext uri="{FF2B5EF4-FFF2-40B4-BE49-F238E27FC236}">
              <a16:creationId xmlns:a16="http://schemas.microsoft.com/office/drawing/2014/main" id="{35BE7AD9-A794-49C2-A65A-2FAE8F8A9060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971550"/>
    <xdr:sp macro="" textlink="">
      <xdr:nvSpPr>
        <xdr:cNvPr id="214" name="AutoShape 292" descr="mail?cmd=cookie">
          <a:extLst>
            <a:ext uri="{FF2B5EF4-FFF2-40B4-BE49-F238E27FC236}">
              <a16:creationId xmlns:a16="http://schemas.microsoft.com/office/drawing/2014/main" id="{D4067261-3554-4BF6-89BF-76074065096C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971550"/>
    <xdr:sp macro="" textlink="">
      <xdr:nvSpPr>
        <xdr:cNvPr id="215" name="AutoShape 292" descr="mail?cmd=cookie">
          <a:extLst>
            <a:ext uri="{FF2B5EF4-FFF2-40B4-BE49-F238E27FC236}">
              <a16:creationId xmlns:a16="http://schemas.microsoft.com/office/drawing/2014/main" id="{D3CE0278-C406-4D9B-B87B-0F53A336857E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971550"/>
    <xdr:sp macro="" textlink="">
      <xdr:nvSpPr>
        <xdr:cNvPr id="216" name="AutoShape 292" descr="mail?cmd=cookie">
          <a:extLst>
            <a:ext uri="{FF2B5EF4-FFF2-40B4-BE49-F238E27FC236}">
              <a16:creationId xmlns:a16="http://schemas.microsoft.com/office/drawing/2014/main" id="{4C52180C-C244-4AD1-AE2A-C3100F5F065F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971550"/>
    <xdr:sp macro="" textlink="">
      <xdr:nvSpPr>
        <xdr:cNvPr id="217" name="AutoShape 292" descr="mail?cmd=cookie">
          <a:extLst>
            <a:ext uri="{FF2B5EF4-FFF2-40B4-BE49-F238E27FC236}">
              <a16:creationId xmlns:a16="http://schemas.microsoft.com/office/drawing/2014/main" id="{744F9A6C-39F3-4029-93B3-B545C89EC2E8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218" name="AutoShape 292" descr="mail?cmd=cookie">
          <a:extLst>
            <a:ext uri="{FF2B5EF4-FFF2-40B4-BE49-F238E27FC236}">
              <a16:creationId xmlns:a16="http://schemas.microsoft.com/office/drawing/2014/main" id="{19BD9BDA-B044-49F2-AE2D-189A99BC0D4B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219" name="AutoShape 292" descr="mail?cmd=cookie">
          <a:extLst>
            <a:ext uri="{FF2B5EF4-FFF2-40B4-BE49-F238E27FC236}">
              <a16:creationId xmlns:a16="http://schemas.microsoft.com/office/drawing/2014/main" id="{37D539A8-A38B-4A57-AA7F-9628C8E34F51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220" name="AutoShape 292" descr="mail?cmd=cookie">
          <a:extLst>
            <a:ext uri="{FF2B5EF4-FFF2-40B4-BE49-F238E27FC236}">
              <a16:creationId xmlns:a16="http://schemas.microsoft.com/office/drawing/2014/main" id="{55918EDB-646D-47C2-9B4C-70A19F8D0D43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221" name="AutoShape 292" descr="mail?cmd=cookie">
          <a:extLst>
            <a:ext uri="{FF2B5EF4-FFF2-40B4-BE49-F238E27FC236}">
              <a16:creationId xmlns:a16="http://schemas.microsoft.com/office/drawing/2014/main" id="{1F37C967-851B-49B7-824E-C8968F29F602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971550"/>
    <xdr:sp macro="" textlink="">
      <xdr:nvSpPr>
        <xdr:cNvPr id="222" name="AutoShape 292" descr="mail?cmd=cookie">
          <a:extLst>
            <a:ext uri="{FF2B5EF4-FFF2-40B4-BE49-F238E27FC236}">
              <a16:creationId xmlns:a16="http://schemas.microsoft.com/office/drawing/2014/main" id="{D90ED99B-D06A-4F4A-B804-ED67264259E6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971550"/>
    <xdr:sp macro="" textlink="">
      <xdr:nvSpPr>
        <xdr:cNvPr id="223" name="AutoShape 292" descr="mail?cmd=cookie">
          <a:extLst>
            <a:ext uri="{FF2B5EF4-FFF2-40B4-BE49-F238E27FC236}">
              <a16:creationId xmlns:a16="http://schemas.microsoft.com/office/drawing/2014/main" id="{2A019E78-EA5F-4FDF-AB9C-1BF19F502698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224" name="AutoShape 292" descr="mail?cmd=cookie">
          <a:extLst>
            <a:ext uri="{FF2B5EF4-FFF2-40B4-BE49-F238E27FC236}">
              <a16:creationId xmlns:a16="http://schemas.microsoft.com/office/drawing/2014/main" id="{B9C3C036-6686-49FB-88C3-0CA1EB8AF659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225" name="AutoShape 292" descr="mail?cmd=cookie">
          <a:extLst>
            <a:ext uri="{FF2B5EF4-FFF2-40B4-BE49-F238E27FC236}">
              <a16:creationId xmlns:a16="http://schemas.microsoft.com/office/drawing/2014/main" id="{0A86EA75-9DB7-4177-BEDD-804F7FFD999F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226" name="AutoShape 292" descr="mail?cmd=cookie">
          <a:extLst>
            <a:ext uri="{FF2B5EF4-FFF2-40B4-BE49-F238E27FC236}">
              <a16:creationId xmlns:a16="http://schemas.microsoft.com/office/drawing/2014/main" id="{A086B94E-8405-4CA9-9012-3610D1B35718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227" name="AutoShape 292" descr="mail?cmd=cookie">
          <a:extLst>
            <a:ext uri="{FF2B5EF4-FFF2-40B4-BE49-F238E27FC236}">
              <a16:creationId xmlns:a16="http://schemas.microsoft.com/office/drawing/2014/main" id="{CFDB52F6-5B4F-4B97-9FDA-C13C82E83E84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94</xdr:row>
      <xdr:rowOff>0</xdr:rowOff>
    </xdr:from>
    <xdr:ext cx="9525" cy="971550"/>
    <xdr:sp macro="" textlink="">
      <xdr:nvSpPr>
        <xdr:cNvPr id="228" name="AutoShape 292" descr="mail?cmd=cookie">
          <a:extLst>
            <a:ext uri="{FF2B5EF4-FFF2-40B4-BE49-F238E27FC236}">
              <a16:creationId xmlns:a16="http://schemas.microsoft.com/office/drawing/2014/main" id="{B3E4CBC3-5D37-44F1-AA87-95F333DEE369}"/>
            </a:ext>
          </a:extLst>
        </xdr:cNvPr>
        <xdr:cNvSpPr>
          <a:spLocks noChangeAspect="1" noChangeArrowheads="1"/>
        </xdr:cNvSpPr>
      </xdr:nvSpPr>
      <xdr:spPr bwMode="auto">
        <a:xfrm>
          <a:off x="0" y="256317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94</xdr:row>
      <xdr:rowOff>0</xdr:rowOff>
    </xdr:from>
    <xdr:ext cx="9525" cy="971550"/>
    <xdr:sp macro="" textlink="">
      <xdr:nvSpPr>
        <xdr:cNvPr id="229" name="AutoShape 292" descr="mail?cmd=cookie">
          <a:extLst>
            <a:ext uri="{FF2B5EF4-FFF2-40B4-BE49-F238E27FC236}">
              <a16:creationId xmlns:a16="http://schemas.microsoft.com/office/drawing/2014/main" id="{FBE540D3-F4F7-4E33-9B3C-A64C4C1956EB}"/>
            </a:ext>
          </a:extLst>
        </xdr:cNvPr>
        <xdr:cNvSpPr>
          <a:spLocks noChangeAspect="1" noChangeArrowheads="1"/>
        </xdr:cNvSpPr>
      </xdr:nvSpPr>
      <xdr:spPr bwMode="auto">
        <a:xfrm>
          <a:off x="0" y="256317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94</xdr:row>
      <xdr:rowOff>0</xdr:rowOff>
    </xdr:from>
    <xdr:ext cx="9525" cy="971550"/>
    <xdr:sp macro="" textlink="">
      <xdr:nvSpPr>
        <xdr:cNvPr id="230" name="AutoShape 292" descr="mail?cmd=cookie">
          <a:extLst>
            <a:ext uri="{FF2B5EF4-FFF2-40B4-BE49-F238E27FC236}">
              <a16:creationId xmlns:a16="http://schemas.microsoft.com/office/drawing/2014/main" id="{10E83804-A0BC-4EAE-A8F4-0BC15D84C6FD}"/>
            </a:ext>
          </a:extLst>
        </xdr:cNvPr>
        <xdr:cNvSpPr>
          <a:spLocks noChangeAspect="1" noChangeArrowheads="1"/>
        </xdr:cNvSpPr>
      </xdr:nvSpPr>
      <xdr:spPr bwMode="auto">
        <a:xfrm>
          <a:off x="0" y="256317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94</xdr:row>
      <xdr:rowOff>0</xdr:rowOff>
    </xdr:from>
    <xdr:ext cx="9525" cy="971550"/>
    <xdr:sp macro="" textlink="">
      <xdr:nvSpPr>
        <xdr:cNvPr id="231" name="AutoShape 292" descr="mail?cmd=cookie">
          <a:extLst>
            <a:ext uri="{FF2B5EF4-FFF2-40B4-BE49-F238E27FC236}">
              <a16:creationId xmlns:a16="http://schemas.microsoft.com/office/drawing/2014/main" id="{21B2BCEE-7730-4462-9722-25591C24E549}"/>
            </a:ext>
          </a:extLst>
        </xdr:cNvPr>
        <xdr:cNvSpPr>
          <a:spLocks noChangeAspect="1" noChangeArrowheads="1"/>
        </xdr:cNvSpPr>
      </xdr:nvSpPr>
      <xdr:spPr bwMode="auto">
        <a:xfrm>
          <a:off x="0" y="256317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232" name="AutoShape 292" descr="mail?cmd=cookie">
          <a:extLst>
            <a:ext uri="{FF2B5EF4-FFF2-40B4-BE49-F238E27FC236}">
              <a16:creationId xmlns:a16="http://schemas.microsoft.com/office/drawing/2014/main" id="{23F1A0FE-A055-4AA8-A8EF-6DC4C3949417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233" name="AutoShape 292" descr="mail?cmd=cookie">
          <a:extLst>
            <a:ext uri="{FF2B5EF4-FFF2-40B4-BE49-F238E27FC236}">
              <a16:creationId xmlns:a16="http://schemas.microsoft.com/office/drawing/2014/main" id="{15D911E7-4CCE-4055-9442-A41BE3E8B799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234" name="AutoShape 292" descr="mail?cmd=cookie">
          <a:extLst>
            <a:ext uri="{FF2B5EF4-FFF2-40B4-BE49-F238E27FC236}">
              <a16:creationId xmlns:a16="http://schemas.microsoft.com/office/drawing/2014/main" id="{B9E6557D-6C4D-4AE5-AE79-833711144768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86</xdr:row>
      <xdr:rowOff>0</xdr:rowOff>
    </xdr:from>
    <xdr:ext cx="9525" cy="733425"/>
    <xdr:sp macro="" textlink="">
      <xdr:nvSpPr>
        <xdr:cNvPr id="235" name="AutoShape 292" descr="mail?cmd=cookie">
          <a:extLst>
            <a:ext uri="{FF2B5EF4-FFF2-40B4-BE49-F238E27FC236}">
              <a16:creationId xmlns:a16="http://schemas.microsoft.com/office/drawing/2014/main" id="{8ACD75F4-8C40-42B0-9437-9B90A6AD5A34}"/>
            </a:ext>
          </a:extLst>
        </xdr:cNvPr>
        <xdr:cNvSpPr>
          <a:spLocks noChangeAspect="1" noChangeArrowheads="1"/>
        </xdr:cNvSpPr>
      </xdr:nvSpPr>
      <xdr:spPr bwMode="auto">
        <a:xfrm>
          <a:off x="0" y="232314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94</xdr:row>
      <xdr:rowOff>0</xdr:rowOff>
    </xdr:from>
    <xdr:ext cx="9525" cy="971550"/>
    <xdr:sp macro="" textlink="">
      <xdr:nvSpPr>
        <xdr:cNvPr id="236" name="AutoShape 292" descr="mail?cmd=cookie">
          <a:extLst>
            <a:ext uri="{FF2B5EF4-FFF2-40B4-BE49-F238E27FC236}">
              <a16:creationId xmlns:a16="http://schemas.microsoft.com/office/drawing/2014/main" id="{100F2324-B0D0-4E83-B83E-E4AABFF5D6E9}"/>
            </a:ext>
          </a:extLst>
        </xdr:cNvPr>
        <xdr:cNvSpPr>
          <a:spLocks noChangeAspect="1" noChangeArrowheads="1"/>
        </xdr:cNvSpPr>
      </xdr:nvSpPr>
      <xdr:spPr bwMode="auto">
        <a:xfrm>
          <a:off x="0" y="256317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94</xdr:row>
      <xdr:rowOff>0</xdr:rowOff>
    </xdr:from>
    <xdr:ext cx="9525" cy="971550"/>
    <xdr:sp macro="" textlink="">
      <xdr:nvSpPr>
        <xdr:cNvPr id="237" name="AutoShape 292" descr="mail?cmd=cookie">
          <a:extLst>
            <a:ext uri="{FF2B5EF4-FFF2-40B4-BE49-F238E27FC236}">
              <a16:creationId xmlns:a16="http://schemas.microsoft.com/office/drawing/2014/main" id="{44896EA4-56A6-4FAA-8908-EB585D5331D6}"/>
            </a:ext>
          </a:extLst>
        </xdr:cNvPr>
        <xdr:cNvSpPr>
          <a:spLocks noChangeAspect="1" noChangeArrowheads="1"/>
        </xdr:cNvSpPr>
      </xdr:nvSpPr>
      <xdr:spPr bwMode="auto">
        <a:xfrm>
          <a:off x="0" y="256317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238" name="AutoShape 292" descr="mail?cmd=cookie">
          <a:extLst>
            <a:ext uri="{FF2B5EF4-FFF2-40B4-BE49-F238E27FC236}">
              <a16:creationId xmlns:a16="http://schemas.microsoft.com/office/drawing/2014/main" id="{C5DD4137-490B-48C9-9C65-55D267AD65B6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239" name="AutoShape 292" descr="mail?cmd=cookie">
          <a:extLst>
            <a:ext uri="{FF2B5EF4-FFF2-40B4-BE49-F238E27FC236}">
              <a16:creationId xmlns:a16="http://schemas.microsoft.com/office/drawing/2014/main" id="{3D07EA8A-3600-4D7E-B719-C6CEBBDB72C2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240" name="AutoShape 292" descr="mail?cmd=cookie">
          <a:extLst>
            <a:ext uri="{FF2B5EF4-FFF2-40B4-BE49-F238E27FC236}">
              <a16:creationId xmlns:a16="http://schemas.microsoft.com/office/drawing/2014/main" id="{6904B1FF-2C7D-40F1-A85F-61179C13CE50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241" name="AutoShape 292" descr="mail?cmd=cookie">
          <a:extLst>
            <a:ext uri="{FF2B5EF4-FFF2-40B4-BE49-F238E27FC236}">
              <a16:creationId xmlns:a16="http://schemas.microsoft.com/office/drawing/2014/main" id="{4E9113CA-AC3E-481F-8B38-C2AE89E0D627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971550"/>
    <xdr:sp macro="" textlink="">
      <xdr:nvSpPr>
        <xdr:cNvPr id="242" name="AutoShape 292" descr="mail?cmd=cookie">
          <a:extLst>
            <a:ext uri="{FF2B5EF4-FFF2-40B4-BE49-F238E27FC236}">
              <a16:creationId xmlns:a16="http://schemas.microsoft.com/office/drawing/2014/main" id="{BEB50DEA-F246-40DA-8D09-6B6A32171B68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971550"/>
    <xdr:sp macro="" textlink="">
      <xdr:nvSpPr>
        <xdr:cNvPr id="243" name="AutoShape 292" descr="mail?cmd=cookie">
          <a:extLst>
            <a:ext uri="{FF2B5EF4-FFF2-40B4-BE49-F238E27FC236}">
              <a16:creationId xmlns:a16="http://schemas.microsoft.com/office/drawing/2014/main" id="{2181BBE5-9865-45A6-A463-91E576B485F7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971550"/>
    <xdr:sp macro="" textlink="">
      <xdr:nvSpPr>
        <xdr:cNvPr id="244" name="AutoShape 292" descr="mail?cmd=cookie">
          <a:extLst>
            <a:ext uri="{FF2B5EF4-FFF2-40B4-BE49-F238E27FC236}">
              <a16:creationId xmlns:a16="http://schemas.microsoft.com/office/drawing/2014/main" id="{13C21CD2-E7CE-4DAB-9F47-4095D259B1E0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971550"/>
    <xdr:sp macro="" textlink="">
      <xdr:nvSpPr>
        <xdr:cNvPr id="245" name="AutoShape 292" descr="mail?cmd=cookie">
          <a:extLst>
            <a:ext uri="{FF2B5EF4-FFF2-40B4-BE49-F238E27FC236}">
              <a16:creationId xmlns:a16="http://schemas.microsoft.com/office/drawing/2014/main" id="{FBDB1674-2FFA-427E-8B85-5A0941C48DB3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246" name="AutoShape 292" descr="mail?cmd=cookie">
          <a:extLst>
            <a:ext uri="{FF2B5EF4-FFF2-40B4-BE49-F238E27FC236}">
              <a16:creationId xmlns:a16="http://schemas.microsoft.com/office/drawing/2014/main" id="{68E3C25B-35BA-4EAD-85DA-1A91CF6950B3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247" name="AutoShape 292" descr="mail?cmd=cookie">
          <a:extLst>
            <a:ext uri="{FF2B5EF4-FFF2-40B4-BE49-F238E27FC236}">
              <a16:creationId xmlns:a16="http://schemas.microsoft.com/office/drawing/2014/main" id="{401C88C4-0B97-452A-B7BA-4ECDB7304C8D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248" name="AutoShape 292" descr="mail?cmd=cookie">
          <a:extLst>
            <a:ext uri="{FF2B5EF4-FFF2-40B4-BE49-F238E27FC236}">
              <a16:creationId xmlns:a16="http://schemas.microsoft.com/office/drawing/2014/main" id="{08FE312E-35F7-40D9-A97C-DB561F6D71FC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733425"/>
    <xdr:sp macro="" textlink="">
      <xdr:nvSpPr>
        <xdr:cNvPr id="249" name="AutoShape 292" descr="mail?cmd=cookie">
          <a:extLst>
            <a:ext uri="{FF2B5EF4-FFF2-40B4-BE49-F238E27FC236}">
              <a16:creationId xmlns:a16="http://schemas.microsoft.com/office/drawing/2014/main" id="{95F47C42-D25F-48FC-823B-A1E2F9BA135F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971550"/>
    <xdr:sp macro="" textlink="">
      <xdr:nvSpPr>
        <xdr:cNvPr id="250" name="AutoShape 292" descr="mail?cmd=cookie">
          <a:extLst>
            <a:ext uri="{FF2B5EF4-FFF2-40B4-BE49-F238E27FC236}">
              <a16:creationId xmlns:a16="http://schemas.microsoft.com/office/drawing/2014/main" id="{22358493-707C-4DA4-BB43-8451A218C7A6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95</xdr:row>
      <xdr:rowOff>0</xdr:rowOff>
    </xdr:from>
    <xdr:ext cx="9525" cy="971550"/>
    <xdr:sp macro="" textlink="">
      <xdr:nvSpPr>
        <xdr:cNvPr id="251" name="AutoShape 292" descr="mail?cmd=cookie">
          <a:extLst>
            <a:ext uri="{FF2B5EF4-FFF2-40B4-BE49-F238E27FC236}">
              <a16:creationId xmlns:a16="http://schemas.microsoft.com/office/drawing/2014/main" id="{60F3EBB7-7CCC-445B-A68C-47604D96AB51}"/>
            </a:ext>
          </a:extLst>
        </xdr:cNvPr>
        <xdr:cNvSpPr>
          <a:spLocks noChangeAspect="1" noChangeArrowheads="1"/>
        </xdr:cNvSpPr>
      </xdr:nvSpPr>
      <xdr:spPr bwMode="auto">
        <a:xfrm>
          <a:off x="0" y="258127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67</xdr:row>
      <xdr:rowOff>0</xdr:rowOff>
    </xdr:from>
    <xdr:ext cx="9525" cy="266700"/>
    <xdr:sp macro="" textlink="">
      <xdr:nvSpPr>
        <xdr:cNvPr id="252" name="AutoShape 292" descr="mail?cmd=cookie">
          <a:extLst>
            <a:ext uri="{FF2B5EF4-FFF2-40B4-BE49-F238E27FC236}">
              <a16:creationId xmlns:a16="http://schemas.microsoft.com/office/drawing/2014/main" id="{B52AF742-E88D-4758-AD7B-68419F3843C6}"/>
            </a:ext>
          </a:extLst>
        </xdr:cNvPr>
        <xdr:cNvSpPr>
          <a:spLocks noChangeAspect="1" noChangeArrowheads="1"/>
        </xdr:cNvSpPr>
      </xdr:nvSpPr>
      <xdr:spPr bwMode="auto">
        <a:xfrm>
          <a:off x="0" y="18926175"/>
          <a:ext cx="95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67</xdr:row>
      <xdr:rowOff>0</xdr:rowOff>
    </xdr:from>
    <xdr:ext cx="9525" cy="266700"/>
    <xdr:sp macro="" textlink="">
      <xdr:nvSpPr>
        <xdr:cNvPr id="253" name="AutoShape 292" descr="mail?cmd=cookie">
          <a:extLst>
            <a:ext uri="{FF2B5EF4-FFF2-40B4-BE49-F238E27FC236}">
              <a16:creationId xmlns:a16="http://schemas.microsoft.com/office/drawing/2014/main" id="{75E1B3E4-DD58-484D-8670-25792262D21C}"/>
            </a:ext>
          </a:extLst>
        </xdr:cNvPr>
        <xdr:cNvSpPr>
          <a:spLocks noChangeAspect="1" noChangeArrowheads="1"/>
        </xdr:cNvSpPr>
      </xdr:nvSpPr>
      <xdr:spPr bwMode="auto">
        <a:xfrm>
          <a:off x="0" y="18926175"/>
          <a:ext cx="95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67</xdr:row>
      <xdr:rowOff>0</xdr:rowOff>
    </xdr:from>
    <xdr:ext cx="9525" cy="104775"/>
    <xdr:sp macro="" textlink="">
      <xdr:nvSpPr>
        <xdr:cNvPr id="254" name="AutoShape 292" descr="mail?cmd=cookie">
          <a:extLst>
            <a:ext uri="{FF2B5EF4-FFF2-40B4-BE49-F238E27FC236}">
              <a16:creationId xmlns:a16="http://schemas.microsoft.com/office/drawing/2014/main" id="{AF0AF3F6-A3A9-4A9A-866F-FF8A7EA8BD56}"/>
            </a:ext>
          </a:extLst>
        </xdr:cNvPr>
        <xdr:cNvSpPr>
          <a:spLocks noChangeAspect="1" noChangeArrowheads="1"/>
        </xdr:cNvSpPr>
      </xdr:nvSpPr>
      <xdr:spPr bwMode="auto">
        <a:xfrm>
          <a:off x="0" y="18926175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67</xdr:row>
      <xdr:rowOff>0</xdr:rowOff>
    </xdr:from>
    <xdr:ext cx="9525" cy="104775"/>
    <xdr:sp macro="" textlink="">
      <xdr:nvSpPr>
        <xdr:cNvPr id="255" name="AutoShape 292" descr="mail?cmd=cookie">
          <a:extLst>
            <a:ext uri="{FF2B5EF4-FFF2-40B4-BE49-F238E27FC236}">
              <a16:creationId xmlns:a16="http://schemas.microsoft.com/office/drawing/2014/main" id="{5EF9F575-333E-4802-BD4F-E18B230C9AC5}"/>
            </a:ext>
          </a:extLst>
        </xdr:cNvPr>
        <xdr:cNvSpPr>
          <a:spLocks noChangeAspect="1" noChangeArrowheads="1"/>
        </xdr:cNvSpPr>
      </xdr:nvSpPr>
      <xdr:spPr bwMode="auto">
        <a:xfrm>
          <a:off x="0" y="18926175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67</xdr:row>
      <xdr:rowOff>0</xdr:rowOff>
    </xdr:from>
    <xdr:ext cx="9525" cy="104775"/>
    <xdr:sp macro="" textlink="">
      <xdr:nvSpPr>
        <xdr:cNvPr id="256" name="AutoShape 292" descr="mail?cmd=cookie">
          <a:extLst>
            <a:ext uri="{FF2B5EF4-FFF2-40B4-BE49-F238E27FC236}">
              <a16:creationId xmlns:a16="http://schemas.microsoft.com/office/drawing/2014/main" id="{5138C852-B04D-4AEF-AD5E-499CE98D211E}"/>
            </a:ext>
          </a:extLst>
        </xdr:cNvPr>
        <xdr:cNvSpPr>
          <a:spLocks noChangeAspect="1" noChangeArrowheads="1"/>
        </xdr:cNvSpPr>
      </xdr:nvSpPr>
      <xdr:spPr bwMode="auto">
        <a:xfrm>
          <a:off x="0" y="18926175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67</xdr:row>
      <xdr:rowOff>0</xdr:rowOff>
    </xdr:from>
    <xdr:ext cx="9525" cy="266700"/>
    <xdr:sp macro="" textlink="">
      <xdr:nvSpPr>
        <xdr:cNvPr id="257" name="AutoShape 292" descr="mail?cmd=cookie">
          <a:extLst>
            <a:ext uri="{FF2B5EF4-FFF2-40B4-BE49-F238E27FC236}">
              <a16:creationId xmlns:a16="http://schemas.microsoft.com/office/drawing/2014/main" id="{B9D6B1E2-A7A2-40A9-B17A-5172D0015DC9}"/>
            </a:ext>
          </a:extLst>
        </xdr:cNvPr>
        <xdr:cNvSpPr>
          <a:spLocks noChangeAspect="1" noChangeArrowheads="1"/>
        </xdr:cNvSpPr>
      </xdr:nvSpPr>
      <xdr:spPr bwMode="auto">
        <a:xfrm>
          <a:off x="0" y="18926175"/>
          <a:ext cx="95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67</xdr:row>
      <xdr:rowOff>0</xdr:rowOff>
    </xdr:from>
    <xdr:ext cx="9525" cy="266700"/>
    <xdr:sp macro="" textlink="">
      <xdr:nvSpPr>
        <xdr:cNvPr id="258" name="AutoShape 292" descr="mail?cmd=cookie">
          <a:extLst>
            <a:ext uri="{FF2B5EF4-FFF2-40B4-BE49-F238E27FC236}">
              <a16:creationId xmlns:a16="http://schemas.microsoft.com/office/drawing/2014/main" id="{CA92E32B-2CA6-4B14-891B-5A7D731A573C}"/>
            </a:ext>
          </a:extLst>
        </xdr:cNvPr>
        <xdr:cNvSpPr>
          <a:spLocks noChangeAspect="1" noChangeArrowheads="1"/>
        </xdr:cNvSpPr>
      </xdr:nvSpPr>
      <xdr:spPr bwMode="auto">
        <a:xfrm>
          <a:off x="0" y="18926175"/>
          <a:ext cx="95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0</xdr:colOff>
      <xdr:row>119</xdr:row>
      <xdr:rowOff>0</xdr:rowOff>
    </xdr:from>
    <xdr:to>
      <xdr:col>1</xdr:col>
      <xdr:colOff>9525</xdr:colOff>
      <xdr:row>119</xdr:row>
      <xdr:rowOff>104775</xdr:rowOff>
    </xdr:to>
    <xdr:sp macro="" textlink="">
      <xdr:nvSpPr>
        <xdr:cNvPr id="259" name="AutoShape 292" descr="mail?cmd=cookie">
          <a:extLst>
            <a:ext uri="{FF2B5EF4-FFF2-40B4-BE49-F238E27FC236}">
              <a16:creationId xmlns:a16="http://schemas.microsoft.com/office/drawing/2014/main" id="{E6B6C8F7-1FF7-4F7B-92F8-E9C112164DE0}"/>
            </a:ext>
          </a:extLst>
        </xdr:cNvPr>
        <xdr:cNvSpPr>
          <a:spLocks noChangeAspect="1" noChangeArrowheads="1"/>
        </xdr:cNvSpPr>
      </xdr:nvSpPr>
      <xdr:spPr bwMode="auto">
        <a:xfrm>
          <a:off x="1390650" y="326421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9525</xdr:colOff>
      <xdr:row>119</xdr:row>
      <xdr:rowOff>104775</xdr:rowOff>
    </xdr:to>
    <xdr:sp macro="" textlink="">
      <xdr:nvSpPr>
        <xdr:cNvPr id="260" name="AutoShape 292" descr="mail?cmd=cookie">
          <a:extLst>
            <a:ext uri="{FF2B5EF4-FFF2-40B4-BE49-F238E27FC236}">
              <a16:creationId xmlns:a16="http://schemas.microsoft.com/office/drawing/2014/main" id="{41D3A9FD-F0B2-4A1B-9C0F-818B7CC0FCF0}"/>
            </a:ext>
          </a:extLst>
        </xdr:cNvPr>
        <xdr:cNvSpPr>
          <a:spLocks noChangeAspect="1" noChangeArrowheads="1"/>
        </xdr:cNvSpPr>
      </xdr:nvSpPr>
      <xdr:spPr bwMode="auto">
        <a:xfrm>
          <a:off x="1390650" y="326421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9525</xdr:colOff>
      <xdr:row>119</xdr:row>
      <xdr:rowOff>104775</xdr:rowOff>
    </xdr:to>
    <xdr:sp macro="" textlink="">
      <xdr:nvSpPr>
        <xdr:cNvPr id="261" name="AutoShape 292" descr="mail?cmd=cookie">
          <a:extLst>
            <a:ext uri="{FF2B5EF4-FFF2-40B4-BE49-F238E27FC236}">
              <a16:creationId xmlns:a16="http://schemas.microsoft.com/office/drawing/2014/main" id="{28361EC5-31DD-4DBD-960E-34B26D7E7C87}"/>
            </a:ext>
          </a:extLst>
        </xdr:cNvPr>
        <xdr:cNvSpPr>
          <a:spLocks noChangeAspect="1" noChangeArrowheads="1"/>
        </xdr:cNvSpPr>
      </xdr:nvSpPr>
      <xdr:spPr bwMode="auto">
        <a:xfrm>
          <a:off x="1390650" y="326421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9525</xdr:colOff>
      <xdr:row>119</xdr:row>
      <xdr:rowOff>104775</xdr:rowOff>
    </xdr:to>
    <xdr:sp macro="" textlink="">
      <xdr:nvSpPr>
        <xdr:cNvPr id="262" name="AutoShape 292" descr="mail?cmd=cookie">
          <a:extLst>
            <a:ext uri="{FF2B5EF4-FFF2-40B4-BE49-F238E27FC236}">
              <a16:creationId xmlns:a16="http://schemas.microsoft.com/office/drawing/2014/main" id="{39C7D483-BF35-401F-AF0D-BF6330DD39BA}"/>
            </a:ext>
          </a:extLst>
        </xdr:cNvPr>
        <xdr:cNvSpPr>
          <a:spLocks noChangeAspect="1" noChangeArrowheads="1"/>
        </xdr:cNvSpPr>
      </xdr:nvSpPr>
      <xdr:spPr bwMode="auto">
        <a:xfrm>
          <a:off x="1390650" y="326421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9525</xdr:colOff>
      <xdr:row>119</xdr:row>
      <xdr:rowOff>104775</xdr:rowOff>
    </xdr:to>
    <xdr:sp macro="" textlink="">
      <xdr:nvSpPr>
        <xdr:cNvPr id="263" name="AutoShape 292" descr="mail?cmd=cookie">
          <a:extLst>
            <a:ext uri="{FF2B5EF4-FFF2-40B4-BE49-F238E27FC236}">
              <a16:creationId xmlns:a16="http://schemas.microsoft.com/office/drawing/2014/main" id="{BBB8A712-444B-4949-9B2B-14F96F7DAC36}"/>
            </a:ext>
          </a:extLst>
        </xdr:cNvPr>
        <xdr:cNvSpPr>
          <a:spLocks noChangeAspect="1" noChangeArrowheads="1"/>
        </xdr:cNvSpPr>
      </xdr:nvSpPr>
      <xdr:spPr bwMode="auto">
        <a:xfrm>
          <a:off x="1390650" y="326421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9525</xdr:colOff>
      <xdr:row>119</xdr:row>
      <xdr:rowOff>104775</xdr:rowOff>
    </xdr:to>
    <xdr:sp macro="" textlink="">
      <xdr:nvSpPr>
        <xdr:cNvPr id="264" name="AutoShape 292" descr="mail?cmd=cookie">
          <a:extLst>
            <a:ext uri="{FF2B5EF4-FFF2-40B4-BE49-F238E27FC236}">
              <a16:creationId xmlns:a16="http://schemas.microsoft.com/office/drawing/2014/main" id="{6557D1A4-AA26-4464-BB64-EA4C986595B7}"/>
            </a:ext>
          </a:extLst>
        </xdr:cNvPr>
        <xdr:cNvSpPr>
          <a:spLocks noChangeAspect="1" noChangeArrowheads="1"/>
        </xdr:cNvSpPr>
      </xdr:nvSpPr>
      <xdr:spPr bwMode="auto">
        <a:xfrm>
          <a:off x="1390650" y="326421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9525</xdr:colOff>
      <xdr:row>119</xdr:row>
      <xdr:rowOff>104775</xdr:rowOff>
    </xdr:to>
    <xdr:sp macro="" textlink="">
      <xdr:nvSpPr>
        <xdr:cNvPr id="265" name="AutoShape 292" descr="mail?cmd=cookie">
          <a:extLst>
            <a:ext uri="{FF2B5EF4-FFF2-40B4-BE49-F238E27FC236}">
              <a16:creationId xmlns:a16="http://schemas.microsoft.com/office/drawing/2014/main" id="{34A8997C-BB47-4A84-A90C-837B492AB733}"/>
            </a:ext>
          </a:extLst>
        </xdr:cNvPr>
        <xdr:cNvSpPr>
          <a:spLocks noChangeAspect="1" noChangeArrowheads="1"/>
        </xdr:cNvSpPr>
      </xdr:nvSpPr>
      <xdr:spPr bwMode="auto">
        <a:xfrm>
          <a:off x="1390650" y="326421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9525</xdr:colOff>
      <xdr:row>119</xdr:row>
      <xdr:rowOff>104775</xdr:rowOff>
    </xdr:to>
    <xdr:sp macro="" textlink="">
      <xdr:nvSpPr>
        <xdr:cNvPr id="266" name="AutoShape 292" descr="mail?cmd=cookie">
          <a:extLst>
            <a:ext uri="{FF2B5EF4-FFF2-40B4-BE49-F238E27FC236}">
              <a16:creationId xmlns:a16="http://schemas.microsoft.com/office/drawing/2014/main" id="{75EC3F95-4C60-4316-BFFB-1C8D6C28493C}"/>
            </a:ext>
          </a:extLst>
        </xdr:cNvPr>
        <xdr:cNvSpPr>
          <a:spLocks noChangeAspect="1" noChangeArrowheads="1"/>
        </xdr:cNvSpPr>
      </xdr:nvSpPr>
      <xdr:spPr bwMode="auto">
        <a:xfrm>
          <a:off x="1390650" y="326421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9525</xdr:colOff>
      <xdr:row>119</xdr:row>
      <xdr:rowOff>104775</xdr:rowOff>
    </xdr:to>
    <xdr:sp macro="" textlink="">
      <xdr:nvSpPr>
        <xdr:cNvPr id="267" name="AutoShape 292" descr="mail?cmd=cookie">
          <a:extLst>
            <a:ext uri="{FF2B5EF4-FFF2-40B4-BE49-F238E27FC236}">
              <a16:creationId xmlns:a16="http://schemas.microsoft.com/office/drawing/2014/main" id="{5590F0FA-10F3-4409-9E9F-DFADDA4C604C}"/>
            </a:ext>
          </a:extLst>
        </xdr:cNvPr>
        <xdr:cNvSpPr>
          <a:spLocks noChangeAspect="1" noChangeArrowheads="1"/>
        </xdr:cNvSpPr>
      </xdr:nvSpPr>
      <xdr:spPr bwMode="auto">
        <a:xfrm>
          <a:off x="1390650" y="326421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9525</xdr:colOff>
      <xdr:row>119</xdr:row>
      <xdr:rowOff>104775</xdr:rowOff>
    </xdr:to>
    <xdr:sp macro="" textlink="">
      <xdr:nvSpPr>
        <xdr:cNvPr id="268" name="AutoShape 292" descr="mail?cmd=cookie">
          <a:extLst>
            <a:ext uri="{FF2B5EF4-FFF2-40B4-BE49-F238E27FC236}">
              <a16:creationId xmlns:a16="http://schemas.microsoft.com/office/drawing/2014/main" id="{8C34D510-8DB5-4F1F-A6A8-888A89533DAC}"/>
            </a:ext>
          </a:extLst>
        </xdr:cNvPr>
        <xdr:cNvSpPr>
          <a:spLocks noChangeAspect="1" noChangeArrowheads="1"/>
        </xdr:cNvSpPr>
      </xdr:nvSpPr>
      <xdr:spPr bwMode="auto">
        <a:xfrm>
          <a:off x="1390650" y="326421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9525</xdr:colOff>
      <xdr:row>119</xdr:row>
      <xdr:rowOff>104775</xdr:rowOff>
    </xdr:to>
    <xdr:sp macro="" textlink="">
      <xdr:nvSpPr>
        <xdr:cNvPr id="269" name="AutoShape 292" descr="mail?cmd=cookie">
          <a:extLst>
            <a:ext uri="{FF2B5EF4-FFF2-40B4-BE49-F238E27FC236}">
              <a16:creationId xmlns:a16="http://schemas.microsoft.com/office/drawing/2014/main" id="{5E29D6C7-A576-47DB-A300-F32C3CB1F8C6}"/>
            </a:ext>
          </a:extLst>
        </xdr:cNvPr>
        <xdr:cNvSpPr>
          <a:spLocks noChangeAspect="1" noChangeArrowheads="1"/>
        </xdr:cNvSpPr>
      </xdr:nvSpPr>
      <xdr:spPr bwMode="auto">
        <a:xfrm>
          <a:off x="1390650" y="326421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9525</xdr:colOff>
      <xdr:row>119</xdr:row>
      <xdr:rowOff>104775</xdr:rowOff>
    </xdr:to>
    <xdr:sp macro="" textlink="">
      <xdr:nvSpPr>
        <xdr:cNvPr id="270" name="AutoShape 292" descr="mail?cmd=cookie">
          <a:extLst>
            <a:ext uri="{FF2B5EF4-FFF2-40B4-BE49-F238E27FC236}">
              <a16:creationId xmlns:a16="http://schemas.microsoft.com/office/drawing/2014/main" id="{3E61543B-C2F8-43BB-AFCF-4307D896CA42}"/>
            </a:ext>
          </a:extLst>
        </xdr:cNvPr>
        <xdr:cNvSpPr>
          <a:spLocks noChangeAspect="1" noChangeArrowheads="1"/>
        </xdr:cNvSpPr>
      </xdr:nvSpPr>
      <xdr:spPr bwMode="auto">
        <a:xfrm>
          <a:off x="1390650" y="32642175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121</xdr:row>
      <xdr:rowOff>0</xdr:rowOff>
    </xdr:from>
    <xdr:ext cx="9525" cy="733425"/>
    <xdr:sp macro="" textlink="">
      <xdr:nvSpPr>
        <xdr:cNvPr id="271" name="AutoShape 292" descr="mail?cmd=cookie">
          <a:extLst>
            <a:ext uri="{FF2B5EF4-FFF2-40B4-BE49-F238E27FC236}">
              <a16:creationId xmlns:a16="http://schemas.microsoft.com/office/drawing/2014/main" id="{11F14CED-0F27-48B4-BC90-58067E48BC28}"/>
            </a:ext>
          </a:extLst>
        </xdr:cNvPr>
        <xdr:cNvSpPr>
          <a:spLocks noChangeAspect="1" noChangeArrowheads="1"/>
        </xdr:cNvSpPr>
      </xdr:nvSpPr>
      <xdr:spPr bwMode="auto">
        <a:xfrm>
          <a:off x="0" y="332803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121</xdr:row>
      <xdr:rowOff>0</xdr:rowOff>
    </xdr:from>
    <xdr:ext cx="9525" cy="733425"/>
    <xdr:sp macro="" textlink="">
      <xdr:nvSpPr>
        <xdr:cNvPr id="272" name="AutoShape 292" descr="mail?cmd=cookie">
          <a:extLst>
            <a:ext uri="{FF2B5EF4-FFF2-40B4-BE49-F238E27FC236}">
              <a16:creationId xmlns:a16="http://schemas.microsoft.com/office/drawing/2014/main" id="{6F8D4365-3A00-47A7-AE7F-9F27F31F8575}"/>
            </a:ext>
          </a:extLst>
        </xdr:cNvPr>
        <xdr:cNvSpPr>
          <a:spLocks noChangeAspect="1" noChangeArrowheads="1"/>
        </xdr:cNvSpPr>
      </xdr:nvSpPr>
      <xdr:spPr bwMode="auto">
        <a:xfrm>
          <a:off x="0" y="332803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121</xdr:row>
      <xdr:rowOff>0</xdr:rowOff>
    </xdr:from>
    <xdr:ext cx="9525" cy="733425"/>
    <xdr:sp macro="" textlink="">
      <xdr:nvSpPr>
        <xdr:cNvPr id="273" name="AutoShape 292" descr="mail?cmd=cookie">
          <a:extLst>
            <a:ext uri="{FF2B5EF4-FFF2-40B4-BE49-F238E27FC236}">
              <a16:creationId xmlns:a16="http://schemas.microsoft.com/office/drawing/2014/main" id="{DE16A7B2-8679-4858-BDD4-E0B2397C3810}"/>
            </a:ext>
          </a:extLst>
        </xdr:cNvPr>
        <xdr:cNvSpPr>
          <a:spLocks noChangeAspect="1" noChangeArrowheads="1"/>
        </xdr:cNvSpPr>
      </xdr:nvSpPr>
      <xdr:spPr bwMode="auto">
        <a:xfrm>
          <a:off x="0" y="332803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121</xdr:row>
      <xdr:rowOff>0</xdr:rowOff>
    </xdr:from>
    <xdr:ext cx="9525" cy="733425"/>
    <xdr:sp macro="" textlink="">
      <xdr:nvSpPr>
        <xdr:cNvPr id="274" name="AutoShape 292" descr="mail?cmd=cookie">
          <a:extLst>
            <a:ext uri="{FF2B5EF4-FFF2-40B4-BE49-F238E27FC236}">
              <a16:creationId xmlns:a16="http://schemas.microsoft.com/office/drawing/2014/main" id="{0985452E-82F4-4CA6-87A8-C90AB2A62B33}"/>
            </a:ext>
          </a:extLst>
        </xdr:cNvPr>
        <xdr:cNvSpPr>
          <a:spLocks noChangeAspect="1" noChangeArrowheads="1"/>
        </xdr:cNvSpPr>
      </xdr:nvSpPr>
      <xdr:spPr bwMode="auto">
        <a:xfrm>
          <a:off x="0" y="332803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100</xdr:row>
      <xdr:rowOff>0</xdr:rowOff>
    </xdr:from>
    <xdr:ext cx="9525" cy="733425"/>
    <xdr:sp macro="" textlink="">
      <xdr:nvSpPr>
        <xdr:cNvPr id="275" name="AutoShape 292" descr="mail?cmd=cookie">
          <a:extLst>
            <a:ext uri="{FF2B5EF4-FFF2-40B4-BE49-F238E27FC236}">
              <a16:creationId xmlns:a16="http://schemas.microsoft.com/office/drawing/2014/main" id="{DA65C3BB-AC65-48B4-9352-B2DC5622CF0B}"/>
            </a:ext>
          </a:extLst>
        </xdr:cNvPr>
        <xdr:cNvSpPr>
          <a:spLocks noChangeAspect="1" noChangeArrowheads="1"/>
        </xdr:cNvSpPr>
      </xdr:nvSpPr>
      <xdr:spPr bwMode="auto">
        <a:xfrm>
          <a:off x="0" y="269652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100</xdr:row>
      <xdr:rowOff>0</xdr:rowOff>
    </xdr:from>
    <xdr:ext cx="9525" cy="733425"/>
    <xdr:sp macro="" textlink="">
      <xdr:nvSpPr>
        <xdr:cNvPr id="276" name="AutoShape 292" descr="mail?cmd=cookie">
          <a:extLst>
            <a:ext uri="{FF2B5EF4-FFF2-40B4-BE49-F238E27FC236}">
              <a16:creationId xmlns:a16="http://schemas.microsoft.com/office/drawing/2014/main" id="{D4435A01-04CE-44A3-97FD-9C5CDD9CD52B}"/>
            </a:ext>
          </a:extLst>
        </xdr:cNvPr>
        <xdr:cNvSpPr>
          <a:spLocks noChangeAspect="1" noChangeArrowheads="1"/>
        </xdr:cNvSpPr>
      </xdr:nvSpPr>
      <xdr:spPr bwMode="auto">
        <a:xfrm>
          <a:off x="0" y="269652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100</xdr:row>
      <xdr:rowOff>0</xdr:rowOff>
    </xdr:from>
    <xdr:ext cx="9525" cy="733425"/>
    <xdr:sp macro="" textlink="">
      <xdr:nvSpPr>
        <xdr:cNvPr id="277" name="AutoShape 292" descr="mail?cmd=cookie">
          <a:extLst>
            <a:ext uri="{FF2B5EF4-FFF2-40B4-BE49-F238E27FC236}">
              <a16:creationId xmlns:a16="http://schemas.microsoft.com/office/drawing/2014/main" id="{10E23A3F-5C7D-4119-8FE8-C2D45050CB8F}"/>
            </a:ext>
          </a:extLst>
        </xdr:cNvPr>
        <xdr:cNvSpPr>
          <a:spLocks noChangeAspect="1" noChangeArrowheads="1"/>
        </xdr:cNvSpPr>
      </xdr:nvSpPr>
      <xdr:spPr bwMode="auto">
        <a:xfrm>
          <a:off x="0" y="269652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100</xdr:row>
      <xdr:rowOff>0</xdr:rowOff>
    </xdr:from>
    <xdr:ext cx="9525" cy="733425"/>
    <xdr:sp macro="" textlink="">
      <xdr:nvSpPr>
        <xdr:cNvPr id="278" name="AutoShape 292" descr="mail?cmd=cookie">
          <a:extLst>
            <a:ext uri="{FF2B5EF4-FFF2-40B4-BE49-F238E27FC236}">
              <a16:creationId xmlns:a16="http://schemas.microsoft.com/office/drawing/2014/main" id="{A78D0EC4-1694-44F7-A613-98622B590462}"/>
            </a:ext>
          </a:extLst>
        </xdr:cNvPr>
        <xdr:cNvSpPr>
          <a:spLocks noChangeAspect="1" noChangeArrowheads="1"/>
        </xdr:cNvSpPr>
      </xdr:nvSpPr>
      <xdr:spPr bwMode="auto">
        <a:xfrm>
          <a:off x="0" y="269652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100</xdr:row>
      <xdr:rowOff>0</xdr:rowOff>
    </xdr:from>
    <xdr:ext cx="9525" cy="971550"/>
    <xdr:sp macro="" textlink="">
      <xdr:nvSpPr>
        <xdr:cNvPr id="279" name="AutoShape 292" descr="mail?cmd=cookie">
          <a:extLst>
            <a:ext uri="{FF2B5EF4-FFF2-40B4-BE49-F238E27FC236}">
              <a16:creationId xmlns:a16="http://schemas.microsoft.com/office/drawing/2014/main" id="{01F40032-1A9A-4568-946D-5754F8ADDD9D}"/>
            </a:ext>
          </a:extLst>
        </xdr:cNvPr>
        <xdr:cNvSpPr>
          <a:spLocks noChangeAspect="1" noChangeArrowheads="1"/>
        </xdr:cNvSpPr>
      </xdr:nvSpPr>
      <xdr:spPr bwMode="auto">
        <a:xfrm>
          <a:off x="0" y="269652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100</xdr:row>
      <xdr:rowOff>0</xdr:rowOff>
    </xdr:from>
    <xdr:ext cx="9525" cy="971550"/>
    <xdr:sp macro="" textlink="">
      <xdr:nvSpPr>
        <xdr:cNvPr id="280" name="AutoShape 292" descr="mail?cmd=cookie">
          <a:extLst>
            <a:ext uri="{FF2B5EF4-FFF2-40B4-BE49-F238E27FC236}">
              <a16:creationId xmlns:a16="http://schemas.microsoft.com/office/drawing/2014/main" id="{451B8AFE-84A2-457B-BA97-1C8F710E81E0}"/>
            </a:ext>
          </a:extLst>
        </xdr:cNvPr>
        <xdr:cNvSpPr>
          <a:spLocks noChangeAspect="1" noChangeArrowheads="1"/>
        </xdr:cNvSpPr>
      </xdr:nvSpPr>
      <xdr:spPr bwMode="auto">
        <a:xfrm>
          <a:off x="0" y="269652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100</xdr:row>
      <xdr:rowOff>0</xdr:rowOff>
    </xdr:from>
    <xdr:ext cx="9525" cy="971550"/>
    <xdr:sp macro="" textlink="">
      <xdr:nvSpPr>
        <xdr:cNvPr id="281" name="AutoShape 292" descr="mail?cmd=cookie">
          <a:extLst>
            <a:ext uri="{FF2B5EF4-FFF2-40B4-BE49-F238E27FC236}">
              <a16:creationId xmlns:a16="http://schemas.microsoft.com/office/drawing/2014/main" id="{E6DEF70D-8D1A-4D4E-B1A4-3C1ADC9844EB}"/>
            </a:ext>
          </a:extLst>
        </xdr:cNvPr>
        <xdr:cNvSpPr>
          <a:spLocks noChangeAspect="1" noChangeArrowheads="1"/>
        </xdr:cNvSpPr>
      </xdr:nvSpPr>
      <xdr:spPr bwMode="auto">
        <a:xfrm>
          <a:off x="0" y="269652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100</xdr:row>
      <xdr:rowOff>0</xdr:rowOff>
    </xdr:from>
    <xdr:ext cx="9525" cy="971550"/>
    <xdr:sp macro="" textlink="">
      <xdr:nvSpPr>
        <xdr:cNvPr id="282" name="AutoShape 292" descr="mail?cmd=cookie">
          <a:extLst>
            <a:ext uri="{FF2B5EF4-FFF2-40B4-BE49-F238E27FC236}">
              <a16:creationId xmlns:a16="http://schemas.microsoft.com/office/drawing/2014/main" id="{2C3F01C6-589C-4AE6-A8C5-674F506E810A}"/>
            </a:ext>
          </a:extLst>
        </xdr:cNvPr>
        <xdr:cNvSpPr>
          <a:spLocks noChangeAspect="1" noChangeArrowheads="1"/>
        </xdr:cNvSpPr>
      </xdr:nvSpPr>
      <xdr:spPr bwMode="auto">
        <a:xfrm>
          <a:off x="0" y="269652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100</xdr:row>
      <xdr:rowOff>0</xdr:rowOff>
    </xdr:from>
    <xdr:ext cx="9525" cy="733425"/>
    <xdr:sp macro="" textlink="">
      <xdr:nvSpPr>
        <xdr:cNvPr id="283" name="AutoShape 292" descr="mail?cmd=cookie">
          <a:extLst>
            <a:ext uri="{FF2B5EF4-FFF2-40B4-BE49-F238E27FC236}">
              <a16:creationId xmlns:a16="http://schemas.microsoft.com/office/drawing/2014/main" id="{087D2776-B325-4220-8A5D-1306BDED43B1}"/>
            </a:ext>
          </a:extLst>
        </xdr:cNvPr>
        <xdr:cNvSpPr>
          <a:spLocks noChangeAspect="1" noChangeArrowheads="1"/>
        </xdr:cNvSpPr>
      </xdr:nvSpPr>
      <xdr:spPr bwMode="auto">
        <a:xfrm>
          <a:off x="0" y="269652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100</xdr:row>
      <xdr:rowOff>0</xdr:rowOff>
    </xdr:from>
    <xdr:ext cx="9525" cy="733425"/>
    <xdr:sp macro="" textlink="">
      <xdr:nvSpPr>
        <xdr:cNvPr id="284" name="AutoShape 292" descr="mail?cmd=cookie">
          <a:extLst>
            <a:ext uri="{FF2B5EF4-FFF2-40B4-BE49-F238E27FC236}">
              <a16:creationId xmlns:a16="http://schemas.microsoft.com/office/drawing/2014/main" id="{CD1F504F-8DAB-47EB-B8AF-E5C4F9C7DB87}"/>
            </a:ext>
          </a:extLst>
        </xdr:cNvPr>
        <xdr:cNvSpPr>
          <a:spLocks noChangeAspect="1" noChangeArrowheads="1"/>
        </xdr:cNvSpPr>
      </xdr:nvSpPr>
      <xdr:spPr bwMode="auto">
        <a:xfrm>
          <a:off x="0" y="269652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100</xdr:row>
      <xdr:rowOff>0</xdr:rowOff>
    </xdr:from>
    <xdr:ext cx="9525" cy="733425"/>
    <xdr:sp macro="" textlink="">
      <xdr:nvSpPr>
        <xdr:cNvPr id="285" name="AutoShape 292" descr="mail?cmd=cookie">
          <a:extLst>
            <a:ext uri="{FF2B5EF4-FFF2-40B4-BE49-F238E27FC236}">
              <a16:creationId xmlns:a16="http://schemas.microsoft.com/office/drawing/2014/main" id="{35EBC3B5-D8B3-4506-89BF-12FBB3CFCE64}"/>
            </a:ext>
          </a:extLst>
        </xdr:cNvPr>
        <xdr:cNvSpPr>
          <a:spLocks noChangeAspect="1" noChangeArrowheads="1"/>
        </xdr:cNvSpPr>
      </xdr:nvSpPr>
      <xdr:spPr bwMode="auto">
        <a:xfrm>
          <a:off x="0" y="269652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100</xdr:row>
      <xdr:rowOff>0</xdr:rowOff>
    </xdr:from>
    <xdr:ext cx="9525" cy="733425"/>
    <xdr:sp macro="" textlink="">
      <xdr:nvSpPr>
        <xdr:cNvPr id="286" name="AutoShape 292" descr="mail?cmd=cookie">
          <a:extLst>
            <a:ext uri="{FF2B5EF4-FFF2-40B4-BE49-F238E27FC236}">
              <a16:creationId xmlns:a16="http://schemas.microsoft.com/office/drawing/2014/main" id="{F0023770-C9B9-4F1E-AFD2-748D43039A8B}"/>
            </a:ext>
          </a:extLst>
        </xdr:cNvPr>
        <xdr:cNvSpPr>
          <a:spLocks noChangeAspect="1" noChangeArrowheads="1"/>
        </xdr:cNvSpPr>
      </xdr:nvSpPr>
      <xdr:spPr bwMode="auto">
        <a:xfrm>
          <a:off x="0" y="269652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100</xdr:row>
      <xdr:rowOff>0</xdr:rowOff>
    </xdr:from>
    <xdr:ext cx="9525" cy="971550"/>
    <xdr:sp macro="" textlink="">
      <xdr:nvSpPr>
        <xdr:cNvPr id="287" name="AutoShape 292" descr="mail?cmd=cookie">
          <a:extLst>
            <a:ext uri="{FF2B5EF4-FFF2-40B4-BE49-F238E27FC236}">
              <a16:creationId xmlns:a16="http://schemas.microsoft.com/office/drawing/2014/main" id="{51D5F96E-A78D-45B0-9492-9887016D1F07}"/>
            </a:ext>
          </a:extLst>
        </xdr:cNvPr>
        <xdr:cNvSpPr>
          <a:spLocks noChangeAspect="1" noChangeArrowheads="1"/>
        </xdr:cNvSpPr>
      </xdr:nvSpPr>
      <xdr:spPr bwMode="auto">
        <a:xfrm>
          <a:off x="0" y="269652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100</xdr:row>
      <xdr:rowOff>0</xdr:rowOff>
    </xdr:from>
    <xdr:ext cx="9525" cy="971550"/>
    <xdr:sp macro="" textlink="">
      <xdr:nvSpPr>
        <xdr:cNvPr id="288" name="AutoShape 292" descr="mail?cmd=cookie">
          <a:extLst>
            <a:ext uri="{FF2B5EF4-FFF2-40B4-BE49-F238E27FC236}">
              <a16:creationId xmlns:a16="http://schemas.microsoft.com/office/drawing/2014/main" id="{E8CC5BE2-470C-4EB5-A02E-4A5037BE26F0}"/>
            </a:ext>
          </a:extLst>
        </xdr:cNvPr>
        <xdr:cNvSpPr>
          <a:spLocks noChangeAspect="1" noChangeArrowheads="1"/>
        </xdr:cNvSpPr>
      </xdr:nvSpPr>
      <xdr:spPr bwMode="auto">
        <a:xfrm>
          <a:off x="0" y="269652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100</xdr:row>
      <xdr:rowOff>0</xdr:rowOff>
    </xdr:from>
    <xdr:ext cx="9525" cy="971550"/>
    <xdr:sp macro="" textlink="">
      <xdr:nvSpPr>
        <xdr:cNvPr id="289" name="AutoShape 292" descr="mail?cmd=cookie">
          <a:extLst>
            <a:ext uri="{FF2B5EF4-FFF2-40B4-BE49-F238E27FC236}">
              <a16:creationId xmlns:a16="http://schemas.microsoft.com/office/drawing/2014/main" id="{638449BE-8991-4B5D-A382-6165B06274D9}"/>
            </a:ext>
          </a:extLst>
        </xdr:cNvPr>
        <xdr:cNvSpPr>
          <a:spLocks noChangeAspect="1" noChangeArrowheads="1"/>
        </xdr:cNvSpPr>
      </xdr:nvSpPr>
      <xdr:spPr bwMode="auto">
        <a:xfrm>
          <a:off x="0" y="269652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100</xdr:row>
      <xdr:rowOff>0</xdr:rowOff>
    </xdr:from>
    <xdr:ext cx="9525" cy="971550"/>
    <xdr:sp macro="" textlink="">
      <xdr:nvSpPr>
        <xdr:cNvPr id="290" name="AutoShape 292" descr="mail?cmd=cookie">
          <a:extLst>
            <a:ext uri="{FF2B5EF4-FFF2-40B4-BE49-F238E27FC236}">
              <a16:creationId xmlns:a16="http://schemas.microsoft.com/office/drawing/2014/main" id="{A99DB0F5-EE0C-456D-99C8-D650F2E51F29}"/>
            </a:ext>
          </a:extLst>
        </xdr:cNvPr>
        <xdr:cNvSpPr>
          <a:spLocks noChangeAspect="1" noChangeArrowheads="1"/>
        </xdr:cNvSpPr>
      </xdr:nvSpPr>
      <xdr:spPr bwMode="auto">
        <a:xfrm>
          <a:off x="0" y="269652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88</xdr:row>
      <xdr:rowOff>0</xdr:rowOff>
    </xdr:from>
    <xdr:ext cx="9525" cy="971550"/>
    <xdr:sp macro="" textlink="">
      <xdr:nvSpPr>
        <xdr:cNvPr id="291" name="AutoShape 292" descr="mail?cmd=cookie">
          <a:extLst>
            <a:ext uri="{FF2B5EF4-FFF2-40B4-BE49-F238E27FC236}">
              <a16:creationId xmlns:a16="http://schemas.microsoft.com/office/drawing/2014/main" id="{F93EB200-9BA1-4D02-BF76-63175F3EC0DD}"/>
            </a:ext>
          </a:extLst>
        </xdr:cNvPr>
        <xdr:cNvSpPr>
          <a:spLocks noChangeAspect="1" noChangeArrowheads="1"/>
        </xdr:cNvSpPr>
      </xdr:nvSpPr>
      <xdr:spPr bwMode="auto">
        <a:xfrm>
          <a:off x="0" y="238696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88</xdr:row>
      <xdr:rowOff>0</xdr:rowOff>
    </xdr:from>
    <xdr:ext cx="9525" cy="971550"/>
    <xdr:sp macro="" textlink="">
      <xdr:nvSpPr>
        <xdr:cNvPr id="292" name="AutoShape 292" descr="mail?cmd=cookie">
          <a:extLst>
            <a:ext uri="{FF2B5EF4-FFF2-40B4-BE49-F238E27FC236}">
              <a16:creationId xmlns:a16="http://schemas.microsoft.com/office/drawing/2014/main" id="{C2CE45F3-D47D-4DB1-B5F2-2ADC53484741}"/>
            </a:ext>
          </a:extLst>
        </xdr:cNvPr>
        <xdr:cNvSpPr>
          <a:spLocks noChangeAspect="1" noChangeArrowheads="1"/>
        </xdr:cNvSpPr>
      </xdr:nvSpPr>
      <xdr:spPr bwMode="auto">
        <a:xfrm>
          <a:off x="0" y="238696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88</xdr:row>
      <xdr:rowOff>0</xdr:rowOff>
    </xdr:from>
    <xdr:ext cx="9525" cy="971550"/>
    <xdr:sp macro="" textlink="">
      <xdr:nvSpPr>
        <xdr:cNvPr id="293" name="AutoShape 292" descr="mail?cmd=cookie">
          <a:extLst>
            <a:ext uri="{FF2B5EF4-FFF2-40B4-BE49-F238E27FC236}">
              <a16:creationId xmlns:a16="http://schemas.microsoft.com/office/drawing/2014/main" id="{E0FE5C1D-CD60-486E-BD52-5A6D4569EDBF}"/>
            </a:ext>
          </a:extLst>
        </xdr:cNvPr>
        <xdr:cNvSpPr>
          <a:spLocks noChangeAspect="1" noChangeArrowheads="1"/>
        </xdr:cNvSpPr>
      </xdr:nvSpPr>
      <xdr:spPr bwMode="auto">
        <a:xfrm>
          <a:off x="0" y="238696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88</xdr:row>
      <xdr:rowOff>0</xdr:rowOff>
    </xdr:from>
    <xdr:ext cx="9525" cy="971550"/>
    <xdr:sp macro="" textlink="">
      <xdr:nvSpPr>
        <xdr:cNvPr id="294" name="AutoShape 292" descr="mail?cmd=cookie">
          <a:extLst>
            <a:ext uri="{FF2B5EF4-FFF2-40B4-BE49-F238E27FC236}">
              <a16:creationId xmlns:a16="http://schemas.microsoft.com/office/drawing/2014/main" id="{C513AA37-6134-46A0-A014-A0A7ADBD9D51}"/>
            </a:ext>
          </a:extLst>
        </xdr:cNvPr>
        <xdr:cNvSpPr>
          <a:spLocks noChangeAspect="1" noChangeArrowheads="1"/>
        </xdr:cNvSpPr>
      </xdr:nvSpPr>
      <xdr:spPr bwMode="auto">
        <a:xfrm>
          <a:off x="0" y="238696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88</xdr:row>
      <xdr:rowOff>0</xdr:rowOff>
    </xdr:from>
    <xdr:ext cx="9525" cy="971550"/>
    <xdr:sp macro="" textlink="">
      <xdr:nvSpPr>
        <xdr:cNvPr id="295" name="AutoShape 292" descr="mail?cmd=cookie">
          <a:extLst>
            <a:ext uri="{FF2B5EF4-FFF2-40B4-BE49-F238E27FC236}">
              <a16:creationId xmlns:a16="http://schemas.microsoft.com/office/drawing/2014/main" id="{ABBB3685-2F49-40FE-9118-1A35A09DB6B7}"/>
            </a:ext>
          </a:extLst>
        </xdr:cNvPr>
        <xdr:cNvSpPr>
          <a:spLocks noChangeAspect="1" noChangeArrowheads="1"/>
        </xdr:cNvSpPr>
      </xdr:nvSpPr>
      <xdr:spPr bwMode="auto">
        <a:xfrm>
          <a:off x="0" y="238696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88</xdr:row>
      <xdr:rowOff>0</xdr:rowOff>
    </xdr:from>
    <xdr:ext cx="9525" cy="971550"/>
    <xdr:sp macro="" textlink="">
      <xdr:nvSpPr>
        <xdr:cNvPr id="296" name="AutoShape 292" descr="mail?cmd=cookie">
          <a:extLst>
            <a:ext uri="{FF2B5EF4-FFF2-40B4-BE49-F238E27FC236}">
              <a16:creationId xmlns:a16="http://schemas.microsoft.com/office/drawing/2014/main" id="{FFAEF994-D901-4C1A-BE75-0F7D7B2801CC}"/>
            </a:ext>
          </a:extLst>
        </xdr:cNvPr>
        <xdr:cNvSpPr>
          <a:spLocks noChangeAspect="1" noChangeArrowheads="1"/>
        </xdr:cNvSpPr>
      </xdr:nvSpPr>
      <xdr:spPr bwMode="auto">
        <a:xfrm>
          <a:off x="0" y="23869650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11906</xdr:colOff>
      <xdr:row>89</xdr:row>
      <xdr:rowOff>59531</xdr:rowOff>
    </xdr:from>
    <xdr:ext cx="9525" cy="971550"/>
    <xdr:sp macro="" textlink="">
      <xdr:nvSpPr>
        <xdr:cNvPr id="297" name="AutoShape 292" descr="mail?cmd=cookie">
          <a:extLst>
            <a:ext uri="{FF2B5EF4-FFF2-40B4-BE49-F238E27FC236}">
              <a16:creationId xmlns:a16="http://schemas.microsoft.com/office/drawing/2014/main" id="{B878856D-2893-407A-819E-2B29D5C352DF}"/>
            </a:ext>
          </a:extLst>
        </xdr:cNvPr>
        <xdr:cNvSpPr>
          <a:spLocks noChangeAspect="1" noChangeArrowheads="1"/>
        </xdr:cNvSpPr>
      </xdr:nvSpPr>
      <xdr:spPr bwMode="auto">
        <a:xfrm>
          <a:off x="11906" y="24110156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89</xdr:row>
      <xdr:rowOff>0</xdr:rowOff>
    </xdr:from>
    <xdr:ext cx="9525" cy="733425"/>
    <xdr:sp macro="" textlink="">
      <xdr:nvSpPr>
        <xdr:cNvPr id="298" name="AutoShape 292" descr="mail?cmd=cookie">
          <a:extLst>
            <a:ext uri="{FF2B5EF4-FFF2-40B4-BE49-F238E27FC236}">
              <a16:creationId xmlns:a16="http://schemas.microsoft.com/office/drawing/2014/main" id="{F725C5CB-1AF0-46BA-B268-18C85EA5A774}"/>
            </a:ext>
          </a:extLst>
        </xdr:cNvPr>
        <xdr:cNvSpPr>
          <a:spLocks noChangeAspect="1" noChangeArrowheads="1"/>
        </xdr:cNvSpPr>
      </xdr:nvSpPr>
      <xdr:spPr bwMode="auto">
        <a:xfrm>
          <a:off x="0" y="24050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89</xdr:row>
      <xdr:rowOff>0</xdr:rowOff>
    </xdr:from>
    <xdr:ext cx="9525" cy="733425"/>
    <xdr:sp macro="" textlink="">
      <xdr:nvSpPr>
        <xdr:cNvPr id="299" name="AutoShape 292" descr="mail?cmd=cookie">
          <a:extLst>
            <a:ext uri="{FF2B5EF4-FFF2-40B4-BE49-F238E27FC236}">
              <a16:creationId xmlns:a16="http://schemas.microsoft.com/office/drawing/2014/main" id="{003CD9E3-60D2-4D09-8E1B-DD7B76361AD9}"/>
            </a:ext>
          </a:extLst>
        </xdr:cNvPr>
        <xdr:cNvSpPr>
          <a:spLocks noChangeAspect="1" noChangeArrowheads="1"/>
        </xdr:cNvSpPr>
      </xdr:nvSpPr>
      <xdr:spPr bwMode="auto">
        <a:xfrm>
          <a:off x="0" y="24050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89</xdr:row>
      <xdr:rowOff>0</xdr:rowOff>
    </xdr:from>
    <xdr:ext cx="9525" cy="733425"/>
    <xdr:sp macro="" textlink="">
      <xdr:nvSpPr>
        <xdr:cNvPr id="300" name="AutoShape 292" descr="mail?cmd=cookie">
          <a:extLst>
            <a:ext uri="{FF2B5EF4-FFF2-40B4-BE49-F238E27FC236}">
              <a16:creationId xmlns:a16="http://schemas.microsoft.com/office/drawing/2014/main" id="{DF22BC64-0AEC-4020-BA60-F82F7225895E}"/>
            </a:ext>
          </a:extLst>
        </xdr:cNvPr>
        <xdr:cNvSpPr>
          <a:spLocks noChangeAspect="1" noChangeArrowheads="1"/>
        </xdr:cNvSpPr>
      </xdr:nvSpPr>
      <xdr:spPr bwMode="auto">
        <a:xfrm>
          <a:off x="0" y="24050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89</xdr:row>
      <xdr:rowOff>0</xdr:rowOff>
    </xdr:from>
    <xdr:ext cx="9525" cy="733425"/>
    <xdr:sp macro="" textlink="">
      <xdr:nvSpPr>
        <xdr:cNvPr id="301" name="AutoShape 292" descr="mail?cmd=cookie">
          <a:extLst>
            <a:ext uri="{FF2B5EF4-FFF2-40B4-BE49-F238E27FC236}">
              <a16:creationId xmlns:a16="http://schemas.microsoft.com/office/drawing/2014/main" id="{6D388FEC-0BF5-4869-83B9-87419E07001E}"/>
            </a:ext>
          </a:extLst>
        </xdr:cNvPr>
        <xdr:cNvSpPr>
          <a:spLocks noChangeAspect="1" noChangeArrowheads="1"/>
        </xdr:cNvSpPr>
      </xdr:nvSpPr>
      <xdr:spPr bwMode="auto">
        <a:xfrm>
          <a:off x="0" y="24050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89</xdr:row>
      <xdr:rowOff>0</xdr:rowOff>
    </xdr:from>
    <xdr:ext cx="9525" cy="971550"/>
    <xdr:sp macro="" textlink="">
      <xdr:nvSpPr>
        <xdr:cNvPr id="302" name="AutoShape 292" descr="mail?cmd=cookie">
          <a:extLst>
            <a:ext uri="{FF2B5EF4-FFF2-40B4-BE49-F238E27FC236}">
              <a16:creationId xmlns:a16="http://schemas.microsoft.com/office/drawing/2014/main" id="{91DD85DA-E12C-4C11-8BF9-5574D66DB21E}"/>
            </a:ext>
          </a:extLst>
        </xdr:cNvPr>
        <xdr:cNvSpPr>
          <a:spLocks noChangeAspect="1" noChangeArrowheads="1"/>
        </xdr:cNvSpPr>
      </xdr:nvSpPr>
      <xdr:spPr bwMode="auto">
        <a:xfrm>
          <a:off x="0" y="24050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89</xdr:row>
      <xdr:rowOff>0</xdr:rowOff>
    </xdr:from>
    <xdr:ext cx="9525" cy="971550"/>
    <xdr:sp macro="" textlink="">
      <xdr:nvSpPr>
        <xdr:cNvPr id="303" name="AutoShape 292" descr="mail?cmd=cookie">
          <a:extLst>
            <a:ext uri="{FF2B5EF4-FFF2-40B4-BE49-F238E27FC236}">
              <a16:creationId xmlns:a16="http://schemas.microsoft.com/office/drawing/2014/main" id="{98950046-5052-4280-9426-7145644792CA}"/>
            </a:ext>
          </a:extLst>
        </xdr:cNvPr>
        <xdr:cNvSpPr>
          <a:spLocks noChangeAspect="1" noChangeArrowheads="1"/>
        </xdr:cNvSpPr>
      </xdr:nvSpPr>
      <xdr:spPr bwMode="auto">
        <a:xfrm>
          <a:off x="0" y="24050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89</xdr:row>
      <xdr:rowOff>0</xdr:rowOff>
    </xdr:from>
    <xdr:ext cx="9525" cy="971550"/>
    <xdr:sp macro="" textlink="">
      <xdr:nvSpPr>
        <xdr:cNvPr id="304" name="AutoShape 292" descr="mail?cmd=cookie">
          <a:extLst>
            <a:ext uri="{FF2B5EF4-FFF2-40B4-BE49-F238E27FC236}">
              <a16:creationId xmlns:a16="http://schemas.microsoft.com/office/drawing/2014/main" id="{46E04609-BC06-4BB9-8E57-7667B9DEC50C}"/>
            </a:ext>
          </a:extLst>
        </xdr:cNvPr>
        <xdr:cNvSpPr>
          <a:spLocks noChangeAspect="1" noChangeArrowheads="1"/>
        </xdr:cNvSpPr>
      </xdr:nvSpPr>
      <xdr:spPr bwMode="auto">
        <a:xfrm>
          <a:off x="0" y="24050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89</xdr:row>
      <xdr:rowOff>0</xdr:rowOff>
    </xdr:from>
    <xdr:ext cx="9525" cy="971550"/>
    <xdr:sp macro="" textlink="">
      <xdr:nvSpPr>
        <xdr:cNvPr id="305" name="AutoShape 292" descr="mail?cmd=cookie">
          <a:extLst>
            <a:ext uri="{FF2B5EF4-FFF2-40B4-BE49-F238E27FC236}">
              <a16:creationId xmlns:a16="http://schemas.microsoft.com/office/drawing/2014/main" id="{1A5AC978-796D-4513-973D-29F2961CB29C}"/>
            </a:ext>
          </a:extLst>
        </xdr:cNvPr>
        <xdr:cNvSpPr>
          <a:spLocks noChangeAspect="1" noChangeArrowheads="1"/>
        </xdr:cNvSpPr>
      </xdr:nvSpPr>
      <xdr:spPr bwMode="auto">
        <a:xfrm>
          <a:off x="0" y="24050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89</xdr:row>
      <xdr:rowOff>0</xdr:rowOff>
    </xdr:from>
    <xdr:ext cx="9525" cy="733425"/>
    <xdr:sp macro="" textlink="">
      <xdr:nvSpPr>
        <xdr:cNvPr id="306" name="AutoShape 292" descr="mail?cmd=cookie">
          <a:extLst>
            <a:ext uri="{FF2B5EF4-FFF2-40B4-BE49-F238E27FC236}">
              <a16:creationId xmlns:a16="http://schemas.microsoft.com/office/drawing/2014/main" id="{553BE374-C0A9-45E0-AB61-067374FCBC24}"/>
            </a:ext>
          </a:extLst>
        </xdr:cNvPr>
        <xdr:cNvSpPr>
          <a:spLocks noChangeAspect="1" noChangeArrowheads="1"/>
        </xdr:cNvSpPr>
      </xdr:nvSpPr>
      <xdr:spPr bwMode="auto">
        <a:xfrm>
          <a:off x="0" y="24050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89</xdr:row>
      <xdr:rowOff>0</xdr:rowOff>
    </xdr:from>
    <xdr:ext cx="9525" cy="733425"/>
    <xdr:sp macro="" textlink="">
      <xdr:nvSpPr>
        <xdr:cNvPr id="307" name="AutoShape 292" descr="mail?cmd=cookie">
          <a:extLst>
            <a:ext uri="{FF2B5EF4-FFF2-40B4-BE49-F238E27FC236}">
              <a16:creationId xmlns:a16="http://schemas.microsoft.com/office/drawing/2014/main" id="{EB3F64DA-9470-41DC-BA78-F9AF8E7C11E6}"/>
            </a:ext>
          </a:extLst>
        </xdr:cNvPr>
        <xdr:cNvSpPr>
          <a:spLocks noChangeAspect="1" noChangeArrowheads="1"/>
        </xdr:cNvSpPr>
      </xdr:nvSpPr>
      <xdr:spPr bwMode="auto">
        <a:xfrm>
          <a:off x="0" y="24050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89</xdr:row>
      <xdr:rowOff>0</xdr:rowOff>
    </xdr:from>
    <xdr:ext cx="9525" cy="733425"/>
    <xdr:sp macro="" textlink="">
      <xdr:nvSpPr>
        <xdr:cNvPr id="308" name="AutoShape 292" descr="mail?cmd=cookie">
          <a:extLst>
            <a:ext uri="{FF2B5EF4-FFF2-40B4-BE49-F238E27FC236}">
              <a16:creationId xmlns:a16="http://schemas.microsoft.com/office/drawing/2014/main" id="{25C01804-7BBA-4282-8CE0-9D3E21737BC7}"/>
            </a:ext>
          </a:extLst>
        </xdr:cNvPr>
        <xdr:cNvSpPr>
          <a:spLocks noChangeAspect="1" noChangeArrowheads="1"/>
        </xdr:cNvSpPr>
      </xdr:nvSpPr>
      <xdr:spPr bwMode="auto">
        <a:xfrm>
          <a:off x="0" y="24050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89</xdr:row>
      <xdr:rowOff>0</xdr:rowOff>
    </xdr:from>
    <xdr:ext cx="9525" cy="733425"/>
    <xdr:sp macro="" textlink="">
      <xdr:nvSpPr>
        <xdr:cNvPr id="309" name="AutoShape 292" descr="mail?cmd=cookie">
          <a:extLst>
            <a:ext uri="{FF2B5EF4-FFF2-40B4-BE49-F238E27FC236}">
              <a16:creationId xmlns:a16="http://schemas.microsoft.com/office/drawing/2014/main" id="{2B887AC7-987B-4345-8807-F65945B88F22}"/>
            </a:ext>
          </a:extLst>
        </xdr:cNvPr>
        <xdr:cNvSpPr>
          <a:spLocks noChangeAspect="1" noChangeArrowheads="1"/>
        </xdr:cNvSpPr>
      </xdr:nvSpPr>
      <xdr:spPr bwMode="auto">
        <a:xfrm>
          <a:off x="0" y="24050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89</xdr:row>
      <xdr:rowOff>0</xdr:rowOff>
    </xdr:from>
    <xdr:ext cx="9525" cy="971550"/>
    <xdr:sp macro="" textlink="">
      <xdr:nvSpPr>
        <xdr:cNvPr id="310" name="AutoShape 292" descr="mail?cmd=cookie">
          <a:extLst>
            <a:ext uri="{FF2B5EF4-FFF2-40B4-BE49-F238E27FC236}">
              <a16:creationId xmlns:a16="http://schemas.microsoft.com/office/drawing/2014/main" id="{249FE27C-FA90-4846-92F6-5FEA175A629F}"/>
            </a:ext>
          </a:extLst>
        </xdr:cNvPr>
        <xdr:cNvSpPr>
          <a:spLocks noChangeAspect="1" noChangeArrowheads="1"/>
        </xdr:cNvSpPr>
      </xdr:nvSpPr>
      <xdr:spPr bwMode="auto">
        <a:xfrm>
          <a:off x="0" y="24050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89</xdr:row>
      <xdr:rowOff>0</xdr:rowOff>
    </xdr:from>
    <xdr:ext cx="9525" cy="971550"/>
    <xdr:sp macro="" textlink="">
      <xdr:nvSpPr>
        <xdr:cNvPr id="311" name="AutoShape 292" descr="mail?cmd=cookie">
          <a:extLst>
            <a:ext uri="{FF2B5EF4-FFF2-40B4-BE49-F238E27FC236}">
              <a16:creationId xmlns:a16="http://schemas.microsoft.com/office/drawing/2014/main" id="{6F1F666A-4074-443E-A90F-5E7CD2647AD1}"/>
            </a:ext>
          </a:extLst>
        </xdr:cNvPr>
        <xdr:cNvSpPr>
          <a:spLocks noChangeAspect="1" noChangeArrowheads="1"/>
        </xdr:cNvSpPr>
      </xdr:nvSpPr>
      <xdr:spPr bwMode="auto">
        <a:xfrm>
          <a:off x="0" y="24050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89</xdr:row>
      <xdr:rowOff>0</xdr:rowOff>
    </xdr:from>
    <xdr:ext cx="9525" cy="733425"/>
    <xdr:sp macro="" textlink="">
      <xdr:nvSpPr>
        <xdr:cNvPr id="312" name="AutoShape 292" descr="mail?cmd=cookie">
          <a:extLst>
            <a:ext uri="{FF2B5EF4-FFF2-40B4-BE49-F238E27FC236}">
              <a16:creationId xmlns:a16="http://schemas.microsoft.com/office/drawing/2014/main" id="{836089FD-F61E-47E0-A21E-E4303A6F8A3F}"/>
            </a:ext>
          </a:extLst>
        </xdr:cNvPr>
        <xdr:cNvSpPr>
          <a:spLocks noChangeAspect="1" noChangeArrowheads="1"/>
        </xdr:cNvSpPr>
      </xdr:nvSpPr>
      <xdr:spPr bwMode="auto">
        <a:xfrm>
          <a:off x="0" y="24050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89</xdr:row>
      <xdr:rowOff>0</xdr:rowOff>
    </xdr:from>
    <xdr:ext cx="9525" cy="733425"/>
    <xdr:sp macro="" textlink="">
      <xdr:nvSpPr>
        <xdr:cNvPr id="313" name="AutoShape 292" descr="mail?cmd=cookie">
          <a:extLst>
            <a:ext uri="{FF2B5EF4-FFF2-40B4-BE49-F238E27FC236}">
              <a16:creationId xmlns:a16="http://schemas.microsoft.com/office/drawing/2014/main" id="{76FE5F51-08E7-49D2-9328-22F6401D7C64}"/>
            </a:ext>
          </a:extLst>
        </xdr:cNvPr>
        <xdr:cNvSpPr>
          <a:spLocks noChangeAspect="1" noChangeArrowheads="1"/>
        </xdr:cNvSpPr>
      </xdr:nvSpPr>
      <xdr:spPr bwMode="auto">
        <a:xfrm>
          <a:off x="0" y="24050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89</xdr:row>
      <xdr:rowOff>0</xdr:rowOff>
    </xdr:from>
    <xdr:ext cx="9525" cy="733425"/>
    <xdr:sp macro="" textlink="">
      <xdr:nvSpPr>
        <xdr:cNvPr id="314" name="AutoShape 292" descr="mail?cmd=cookie">
          <a:extLst>
            <a:ext uri="{FF2B5EF4-FFF2-40B4-BE49-F238E27FC236}">
              <a16:creationId xmlns:a16="http://schemas.microsoft.com/office/drawing/2014/main" id="{2CC735FA-BC2F-4BD2-A41F-4B5C81CDC28E}"/>
            </a:ext>
          </a:extLst>
        </xdr:cNvPr>
        <xdr:cNvSpPr>
          <a:spLocks noChangeAspect="1" noChangeArrowheads="1"/>
        </xdr:cNvSpPr>
      </xdr:nvSpPr>
      <xdr:spPr bwMode="auto">
        <a:xfrm>
          <a:off x="0" y="24050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89</xdr:row>
      <xdr:rowOff>0</xdr:rowOff>
    </xdr:from>
    <xdr:ext cx="9525" cy="733425"/>
    <xdr:sp macro="" textlink="">
      <xdr:nvSpPr>
        <xdr:cNvPr id="315" name="AutoShape 292" descr="mail?cmd=cookie">
          <a:extLst>
            <a:ext uri="{FF2B5EF4-FFF2-40B4-BE49-F238E27FC236}">
              <a16:creationId xmlns:a16="http://schemas.microsoft.com/office/drawing/2014/main" id="{BDCE7A96-83F3-4D4B-B77D-EBCB0C417016}"/>
            </a:ext>
          </a:extLst>
        </xdr:cNvPr>
        <xdr:cNvSpPr>
          <a:spLocks noChangeAspect="1" noChangeArrowheads="1"/>
        </xdr:cNvSpPr>
      </xdr:nvSpPr>
      <xdr:spPr bwMode="auto">
        <a:xfrm>
          <a:off x="0" y="24050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89</xdr:row>
      <xdr:rowOff>0</xdr:rowOff>
    </xdr:from>
    <xdr:ext cx="9525" cy="971550"/>
    <xdr:sp macro="" textlink="">
      <xdr:nvSpPr>
        <xdr:cNvPr id="316" name="AutoShape 292" descr="mail?cmd=cookie">
          <a:extLst>
            <a:ext uri="{FF2B5EF4-FFF2-40B4-BE49-F238E27FC236}">
              <a16:creationId xmlns:a16="http://schemas.microsoft.com/office/drawing/2014/main" id="{6CE1C7F6-E2D7-42A3-8829-F8937A618486}"/>
            </a:ext>
          </a:extLst>
        </xdr:cNvPr>
        <xdr:cNvSpPr>
          <a:spLocks noChangeAspect="1" noChangeArrowheads="1"/>
        </xdr:cNvSpPr>
      </xdr:nvSpPr>
      <xdr:spPr bwMode="auto">
        <a:xfrm>
          <a:off x="0" y="24050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89</xdr:row>
      <xdr:rowOff>0</xdr:rowOff>
    </xdr:from>
    <xdr:ext cx="9525" cy="971550"/>
    <xdr:sp macro="" textlink="">
      <xdr:nvSpPr>
        <xdr:cNvPr id="317" name="AutoShape 292" descr="mail?cmd=cookie">
          <a:extLst>
            <a:ext uri="{FF2B5EF4-FFF2-40B4-BE49-F238E27FC236}">
              <a16:creationId xmlns:a16="http://schemas.microsoft.com/office/drawing/2014/main" id="{D1529FD8-10C2-47C5-BD02-706D3250A1C8}"/>
            </a:ext>
          </a:extLst>
        </xdr:cNvPr>
        <xdr:cNvSpPr>
          <a:spLocks noChangeAspect="1" noChangeArrowheads="1"/>
        </xdr:cNvSpPr>
      </xdr:nvSpPr>
      <xdr:spPr bwMode="auto">
        <a:xfrm>
          <a:off x="0" y="24050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89</xdr:row>
      <xdr:rowOff>0</xdr:rowOff>
    </xdr:from>
    <xdr:ext cx="9525" cy="971550"/>
    <xdr:sp macro="" textlink="">
      <xdr:nvSpPr>
        <xdr:cNvPr id="318" name="AutoShape 292" descr="mail?cmd=cookie">
          <a:extLst>
            <a:ext uri="{FF2B5EF4-FFF2-40B4-BE49-F238E27FC236}">
              <a16:creationId xmlns:a16="http://schemas.microsoft.com/office/drawing/2014/main" id="{28D8A60B-52EF-4748-98B3-5128868577C4}"/>
            </a:ext>
          </a:extLst>
        </xdr:cNvPr>
        <xdr:cNvSpPr>
          <a:spLocks noChangeAspect="1" noChangeArrowheads="1"/>
        </xdr:cNvSpPr>
      </xdr:nvSpPr>
      <xdr:spPr bwMode="auto">
        <a:xfrm>
          <a:off x="0" y="24050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89</xdr:row>
      <xdr:rowOff>0</xdr:rowOff>
    </xdr:from>
    <xdr:ext cx="9525" cy="971550"/>
    <xdr:sp macro="" textlink="">
      <xdr:nvSpPr>
        <xdr:cNvPr id="319" name="AutoShape 292" descr="mail?cmd=cookie">
          <a:extLst>
            <a:ext uri="{FF2B5EF4-FFF2-40B4-BE49-F238E27FC236}">
              <a16:creationId xmlns:a16="http://schemas.microsoft.com/office/drawing/2014/main" id="{1FDE7F57-8248-4050-B65B-F7B39C40BD5C}"/>
            </a:ext>
          </a:extLst>
        </xdr:cNvPr>
        <xdr:cNvSpPr>
          <a:spLocks noChangeAspect="1" noChangeArrowheads="1"/>
        </xdr:cNvSpPr>
      </xdr:nvSpPr>
      <xdr:spPr bwMode="auto">
        <a:xfrm>
          <a:off x="0" y="24050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89</xdr:row>
      <xdr:rowOff>0</xdr:rowOff>
    </xdr:from>
    <xdr:ext cx="9525" cy="733425"/>
    <xdr:sp macro="" textlink="">
      <xdr:nvSpPr>
        <xdr:cNvPr id="320" name="AutoShape 292" descr="mail?cmd=cookie">
          <a:extLst>
            <a:ext uri="{FF2B5EF4-FFF2-40B4-BE49-F238E27FC236}">
              <a16:creationId xmlns:a16="http://schemas.microsoft.com/office/drawing/2014/main" id="{02B3B3A1-678A-48AE-A5E3-67E6DCAE147C}"/>
            </a:ext>
          </a:extLst>
        </xdr:cNvPr>
        <xdr:cNvSpPr>
          <a:spLocks noChangeAspect="1" noChangeArrowheads="1"/>
        </xdr:cNvSpPr>
      </xdr:nvSpPr>
      <xdr:spPr bwMode="auto">
        <a:xfrm>
          <a:off x="0" y="24050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89</xdr:row>
      <xdr:rowOff>0</xdr:rowOff>
    </xdr:from>
    <xdr:ext cx="9525" cy="733425"/>
    <xdr:sp macro="" textlink="">
      <xdr:nvSpPr>
        <xdr:cNvPr id="321" name="AutoShape 292" descr="mail?cmd=cookie">
          <a:extLst>
            <a:ext uri="{FF2B5EF4-FFF2-40B4-BE49-F238E27FC236}">
              <a16:creationId xmlns:a16="http://schemas.microsoft.com/office/drawing/2014/main" id="{FE0E6A0D-4F94-46B1-A772-A9F02BFDD1A9}"/>
            </a:ext>
          </a:extLst>
        </xdr:cNvPr>
        <xdr:cNvSpPr>
          <a:spLocks noChangeAspect="1" noChangeArrowheads="1"/>
        </xdr:cNvSpPr>
      </xdr:nvSpPr>
      <xdr:spPr bwMode="auto">
        <a:xfrm>
          <a:off x="0" y="24050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89</xdr:row>
      <xdr:rowOff>0</xdr:rowOff>
    </xdr:from>
    <xdr:ext cx="9525" cy="733425"/>
    <xdr:sp macro="" textlink="">
      <xdr:nvSpPr>
        <xdr:cNvPr id="322" name="AutoShape 292" descr="mail?cmd=cookie">
          <a:extLst>
            <a:ext uri="{FF2B5EF4-FFF2-40B4-BE49-F238E27FC236}">
              <a16:creationId xmlns:a16="http://schemas.microsoft.com/office/drawing/2014/main" id="{5449D963-BD2C-4C69-91DC-15541E742F8C}"/>
            </a:ext>
          </a:extLst>
        </xdr:cNvPr>
        <xdr:cNvSpPr>
          <a:spLocks noChangeAspect="1" noChangeArrowheads="1"/>
        </xdr:cNvSpPr>
      </xdr:nvSpPr>
      <xdr:spPr bwMode="auto">
        <a:xfrm>
          <a:off x="0" y="24050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89</xdr:row>
      <xdr:rowOff>0</xdr:rowOff>
    </xdr:from>
    <xdr:ext cx="9525" cy="733425"/>
    <xdr:sp macro="" textlink="">
      <xdr:nvSpPr>
        <xdr:cNvPr id="323" name="AutoShape 292" descr="mail?cmd=cookie">
          <a:extLst>
            <a:ext uri="{FF2B5EF4-FFF2-40B4-BE49-F238E27FC236}">
              <a16:creationId xmlns:a16="http://schemas.microsoft.com/office/drawing/2014/main" id="{9E98BCF5-25F8-4A5F-84A8-91A00B9946BD}"/>
            </a:ext>
          </a:extLst>
        </xdr:cNvPr>
        <xdr:cNvSpPr>
          <a:spLocks noChangeAspect="1" noChangeArrowheads="1"/>
        </xdr:cNvSpPr>
      </xdr:nvSpPr>
      <xdr:spPr bwMode="auto">
        <a:xfrm>
          <a:off x="0" y="240506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89</xdr:row>
      <xdr:rowOff>0</xdr:rowOff>
    </xdr:from>
    <xdr:ext cx="9525" cy="971550"/>
    <xdr:sp macro="" textlink="">
      <xdr:nvSpPr>
        <xdr:cNvPr id="324" name="AutoShape 292" descr="mail?cmd=cookie">
          <a:extLst>
            <a:ext uri="{FF2B5EF4-FFF2-40B4-BE49-F238E27FC236}">
              <a16:creationId xmlns:a16="http://schemas.microsoft.com/office/drawing/2014/main" id="{E04CA0C4-FE4B-4A85-AEF8-1A11498B6206}"/>
            </a:ext>
          </a:extLst>
        </xdr:cNvPr>
        <xdr:cNvSpPr>
          <a:spLocks noChangeAspect="1" noChangeArrowheads="1"/>
        </xdr:cNvSpPr>
      </xdr:nvSpPr>
      <xdr:spPr bwMode="auto">
        <a:xfrm>
          <a:off x="0" y="24050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89</xdr:row>
      <xdr:rowOff>0</xdr:rowOff>
    </xdr:from>
    <xdr:ext cx="9525" cy="971550"/>
    <xdr:sp macro="" textlink="">
      <xdr:nvSpPr>
        <xdr:cNvPr id="325" name="AutoShape 292" descr="mail?cmd=cookie">
          <a:extLst>
            <a:ext uri="{FF2B5EF4-FFF2-40B4-BE49-F238E27FC236}">
              <a16:creationId xmlns:a16="http://schemas.microsoft.com/office/drawing/2014/main" id="{38D0FC74-A96C-4728-8063-09739E102D6E}"/>
            </a:ext>
          </a:extLst>
        </xdr:cNvPr>
        <xdr:cNvSpPr>
          <a:spLocks noChangeAspect="1" noChangeArrowheads="1"/>
        </xdr:cNvSpPr>
      </xdr:nvSpPr>
      <xdr:spPr bwMode="auto">
        <a:xfrm>
          <a:off x="0" y="24050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11906</xdr:colOff>
      <xdr:row>89</xdr:row>
      <xdr:rowOff>59531</xdr:rowOff>
    </xdr:from>
    <xdr:ext cx="9525" cy="971550"/>
    <xdr:sp macro="" textlink="">
      <xdr:nvSpPr>
        <xdr:cNvPr id="326" name="AutoShape 292" descr="mail?cmd=cookie">
          <a:extLst>
            <a:ext uri="{FF2B5EF4-FFF2-40B4-BE49-F238E27FC236}">
              <a16:creationId xmlns:a16="http://schemas.microsoft.com/office/drawing/2014/main" id="{EB631092-6628-4ACA-B135-8B192611F696}"/>
            </a:ext>
          </a:extLst>
        </xdr:cNvPr>
        <xdr:cNvSpPr>
          <a:spLocks noChangeAspect="1" noChangeArrowheads="1"/>
        </xdr:cNvSpPr>
      </xdr:nvSpPr>
      <xdr:spPr bwMode="auto">
        <a:xfrm>
          <a:off x="1402556" y="24110156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89</xdr:row>
      <xdr:rowOff>0</xdr:rowOff>
    </xdr:from>
    <xdr:ext cx="9525" cy="971550"/>
    <xdr:sp macro="" textlink="">
      <xdr:nvSpPr>
        <xdr:cNvPr id="327" name="AutoShape 292" descr="mail?cmd=cookie">
          <a:extLst>
            <a:ext uri="{FF2B5EF4-FFF2-40B4-BE49-F238E27FC236}">
              <a16:creationId xmlns:a16="http://schemas.microsoft.com/office/drawing/2014/main" id="{629280AD-933A-4C67-BCBC-4163B1F24E5E}"/>
            </a:ext>
          </a:extLst>
        </xdr:cNvPr>
        <xdr:cNvSpPr>
          <a:spLocks noChangeAspect="1" noChangeArrowheads="1"/>
        </xdr:cNvSpPr>
      </xdr:nvSpPr>
      <xdr:spPr bwMode="auto">
        <a:xfrm>
          <a:off x="1390650" y="24050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89</xdr:row>
      <xdr:rowOff>0</xdr:rowOff>
    </xdr:from>
    <xdr:ext cx="9525" cy="971550"/>
    <xdr:sp macro="" textlink="">
      <xdr:nvSpPr>
        <xdr:cNvPr id="328" name="AutoShape 292" descr="mail?cmd=cookie">
          <a:extLst>
            <a:ext uri="{FF2B5EF4-FFF2-40B4-BE49-F238E27FC236}">
              <a16:creationId xmlns:a16="http://schemas.microsoft.com/office/drawing/2014/main" id="{C57A4C1F-6DD4-4E9D-89B4-370CD2858152}"/>
            </a:ext>
          </a:extLst>
        </xdr:cNvPr>
        <xdr:cNvSpPr>
          <a:spLocks noChangeAspect="1" noChangeArrowheads="1"/>
        </xdr:cNvSpPr>
      </xdr:nvSpPr>
      <xdr:spPr bwMode="auto">
        <a:xfrm>
          <a:off x="1390650" y="24050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89</xdr:row>
      <xdr:rowOff>0</xdr:rowOff>
    </xdr:from>
    <xdr:ext cx="9525" cy="971550"/>
    <xdr:sp macro="" textlink="">
      <xdr:nvSpPr>
        <xdr:cNvPr id="329" name="AutoShape 292" descr="mail?cmd=cookie">
          <a:extLst>
            <a:ext uri="{FF2B5EF4-FFF2-40B4-BE49-F238E27FC236}">
              <a16:creationId xmlns:a16="http://schemas.microsoft.com/office/drawing/2014/main" id="{25CB07CE-867C-449A-9A4F-9B485F6D2A8B}"/>
            </a:ext>
          </a:extLst>
        </xdr:cNvPr>
        <xdr:cNvSpPr>
          <a:spLocks noChangeAspect="1" noChangeArrowheads="1"/>
        </xdr:cNvSpPr>
      </xdr:nvSpPr>
      <xdr:spPr bwMode="auto">
        <a:xfrm>
          <a:off x="1390650" y="24050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89</xdr:row>
      <xdr:rowOff>0</xdr:rowOff>
    </xdr:from>
    <xdr:ext cx="9525" cy="971550"/>
    <xdr:sp macro="" textlink="">
      <xdr:nvSpPr>
        <xdr:cNvPr id="330" name="AutoShape 292" descr="mail?cmd=cookie">
          <a:extLst>
            <a:ext uri="{FF2B5EF4-FFF2-40B4-BE49-F238E27FC236}">
              <a16:creationId xmlns:a16="http://schemas.microsoft.com/office/drawing/2014/main" id="{0ED70CDE-03D4-4042-8512-2689BF710072}"/>
            </a:ext>
          </a:extLst>
        </xdr:cNvPr>
        <xdr:cNvSpPr>
          <a:spLocks noChangeAspect="1" noChangeArrowheads="1"/>
        </xdr:cNvSpPr>
      </xdr:nvSpPr>
      <xdr:spPr bwMode="auto">
        <a:xfrm>
          <a:off x="1390650" y="24050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89</xdr:row>
      <xdr:rowOff>0</xdr:rowOff>
    </xdr:from>
    <xdr:ext cx="9525" cy="971550"/>
    <xdr:sp macro="" textlink="">
      <xdr:nvSpPr>
        <xdr:cNvPr id="331" name="AutoShape 292" descr="mail?cmd=cookie">
          <a:extLst>
            <a:ext uri="{FF2B5EF4-FFF2-40B4-BE49-F238E27FC236}">
              <a16:creationId xmlns:a16="http://schemas.microsoft.com/office/drawing/2014/main" id="{4C2DD0FF-BCFC-462B-B2F6-DBAA95C1312C}"/>
            </a:ext>
          </a:extLst>
        </xdr:cNvPr>
        <xdr:cNvSpPr>
          <a:spLocks noChangeAspect="1" noChangeArrowheads="1"/>
        </xdr:cNvSpPr>
      </xdr:nvSpPr>
      <xdr:spPr bwMode="auto">
        <a:xfrm>
          <a:off x="1390650" y="24050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89</xdr:row>
      <xdr:rowOff>0</xdr:rowOff>
    </xdr:from>
    <xdr:ext cx="9525" cy="971550"/>
    <xdr:sp macro="" textlink="">
      <xdr:nvSpPr>
        <xdr:cNvPr id="332" name="AutoShape 292" descr="mail?cmd=cookie">
          <a:extLst>
            <a:ext uri="{FF2B5EF4-FFF2-40B4-BE49-F238E27FC236}">
              <a16:creationId xmlns:a16="http://schemas.microsoft.com/office/drawing/2014/main" id="{603C6873-4354-468D-AD9B-1B86711A8410}"/>
            </a:ext>
          </a:extLst>
        </xdr:cNvPr>
        <xdr:cNvSpPr>
          <a:spLocks noChangeAspect="1" noChangeArrowheads="1"/>
        </xdr:cNvSpPr>
      </xdr:nvSpPr>
      <xdr:spPr bwMode="auto">
        <a:xfrm>
          <a:off x="1390650" y="24050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89</xdr:row>
      <xdr:rowOff>0</xdr:rowOff>
    </xdr:from>
    <xdr:ext cx="9525" cy="971550"/>
    <xdr:sp macro="" textlink="">
      <xdr:nvSpPr>
        <xdr:cNvPr id="333" name="AutoShape 292" descr="mail?cmd=cookie">
          <a:extLst>
            <a:ext uri="{FF2B5EF4-FFF2-40B4-BE49-F238E27FC236}">
              <a16:creationId xmlns:a16="http://schemas.microsoft.com/office/drawing/2014/main" id="{20E83759-3AC9-49EF-A59F-08F5B3EC9114}"/>
            </a:ext>
          </a:extLst>
        </xdr:cNvPr>
        <xdr:cNvSpPr>
          <a:spLocks noChangeAspect="1" noChangeArrowheads="1"/>
        </xdr:cNvSpPr>
      </xdr:nvSpPr>
      <xdr:spPr bwMode="auto">
        <a:xfrm>
          <a:off x="1390650" y="24050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89</xdr:row>
      <xdr:rowOff>0</xdr:rowOff>
    </xdr:from>
    <xdr:ext cx="9525" cy="971550"/>
    <xdr:sp macro="" textlink="">
      <xdr:nvSpPr>
        <xdr:cNvPr id="334" name="AutoShape 292" descr="mail?cmd=cookie">
          <a:extLst>
            <a:ext uri="{FF2B5EF4-FFF2-40B4-BE49-F238E27FC236}">
              <a16:creationId xmlns:a16="http://schemas.microsoft.com/office/drawing/2014/main" id="{B06529FE-C55C-4D7B-BE41-150122F466B9}"/>
            </a:ext>
          </a:extLst>
        </xdr:cNvPr>
        <xdr:cNvSpPr>
          <a:spLocks noChangeAspect="1" noChangeArrowheads="1"/>
        </xdr:cNvSpPr>
      </xdr:nvSpPr>
      <xdr:spPr bwMode="auto">
        <a:xfrm>
          <a:off x="1390650" y="24050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89</xdr:row>
      <xdr:rowOff>0</xdr:rowOff>
    </xdr:from>
    <xdr:ext cx="9525" cy="971550"/>
    <xdr:sp macro="" textlink="">
      <xdr:nvSpPr>
        <xdr:cNvPr id="335" name="AutoShape 292" descr="mail?cmd=cookie">
          <a:extLst>
            <a:ext uri="{FF2B5EF4-FFF2-40B4-BE49-F238E27FC236}">
              <a16:creationId xmlns:a16="http://schemas.microsoft.com/office/drawing/2014/main" id="{A86D4C2F-D1BB-478B-A087-440B7792D649}"/>
            </a:ext>
          </a:extLst>
        </xdr:cNvPr>
        <xdr:cNvSpPr>
          <a:spLocks noChangeAspect="1" noChangeArrowheads="1"/>
        </xdr:cNvSpPr>
      </xdr:nvSpPr>
      <xdr:spPr bwMode="auto">
        <a:xfrm>
          <a:off x="1390650" y="24050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89</xdr:row>
      <xdr:rowOff>0</xdr:rowOff>
    </xdr:from>
    <xdr:ext cx="9525" cy="971550"/>
    <xdr:sp macro="" textlink="">
      <xdr:nvSpPr>
        <xdr:cNvPr id="336" name="AutoShape 292" descr="mail?cmd=cookie">
          <a:extLst>
            <a:ext uri="{FF2B5EF4-FFF2-40B4-BE49-F238E27FC236}">
              <a16:creationId xmlns:a16="http://schemas.microsoft.com/office/drawing/2014/main" id="{C38FECCB-35CD-439F-9A27-4AE59F4ACDAF}"/>
            </a:ext>
          </a:extLst>
        </xdr:cNvPr>
        <xdr:cNvSpPr>
          <a:spLocks noChangeAspect="1" noChangeArrowheads="1"/>
        </xdr:cNvSpPr>
      </xdr:nvSpPr>
      <xdr:spPr bwMode="auto">
        <a:xfrm>
          <a:off x="1390650" y="24050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89</xdr:row>
      <xdr:rowOff>0</xdr:rowOff>
    </xdr:from>
    <xdr:ext cx="9525" cy="971550"/>
    <xdr:sp macro="" textlink="">
      <xdr:nvSpPr>
        <xdr:cNvPr id="337" name="AutoShape 292" descr="mail?cmd=cookie">
          <a:extLst>
            <a:ext uri="{FF2B5EF4-FFF2-40B4-BE49-F238E27FC236}">
              <a16:creationId xmlns:a16="http://schemas.microsoft.com/office/drawing/2014/main" id="{8302C9B3-EA6E-4B79-8A69-97F3ABEFE279}"/>
            </a:ext>
          </a:extLst>
        </xdr:cNvPr>
        <xdr:cNvSpPr>
          <a:spLocks noChangeAspect="1" noChangeArrowheads="1"/>
        </xdr:cNvSpPr>
      </xdr:nvSpPr>
      <xdr:spPr bwMode="auto">
        <a:xfrm>
          <a:off x="1390650" y="24050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89</xdr:row>
      <xdr:rowOff>0</xdr:rowOff>
    </xdr:from>
    <xdr:ext cx="9525" cy="971550"/>
    <xdr:sp macro="" textlink="">
      <xdr:nvSpPr>
        <xdr:cNvPr id="338" name="AutoShape 292" descr="mail?cmd=cookie">
          <a:extLst>
            <a:ext uri="{FF2B5EF4-FFF2-40B4-BE49-F238E27FC236}">
              <a16:creationId xmlns:a16="http://schemas.microsoft.com/office/drawing/2014/main" id="{E60BC478-9716-4509-A990-7E739458CA4F}"/>
            </a:ext>
          </a:extLst>
        </xdr:cNvPr>
        <xdr:cNvSpPr>
          <a:spLocks noChangeAspect="1" noChangeArrowheads="1"/>
        </xdr:cNvSpPr>
      </xdr:nvSpPr>
      <xdr:spPr bwMode="auto">
        <a:xfrm>
          <a:off x="1390650" y="240506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11906</xdr:colOff>
      <xdr:row>90</xdr:row>
      <xdr:rowOff>59531</xdr:rowOff>
    </xdr:from>
    <xdr:ext cx="9525" cy="971550"/>
    <xdr:sp macro="" textlink="">
      <xdr:nvSpPr>
        <xdr:cNvPr id="339" name="AutoShape 292" descr="mail?cmd=cookie">
          <a:extLst>
            <a:ext uri="{FF2B5EF4-FFF2-40B4-BE49-F238E27FC236}">
              <a16:creationId xmlns:a16="http://schemas.microsoft.com/office/drawing/2014/main" id="{8FCEC116-9FD7-471C-8E01-01CC4A641C67}"/>
            </a:ext>
          </a:extLst>
        </xdr:cNvPr>
        <xdr:cNvSpPr>
          <a:spLocks noChangeAspect="1" noChangeArrowheads="1"/>
        </xdr:cNvSpPr>
      </xdr:nvSpPr>
      <xdr:spPr bwMode="auto">
        <a:xfrm>
          <a:off x="11906" y="24567356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90</xdr:row>
      <xdr:rowOff>0</xdr:rowOff>
    </xdr:from>
    <xdr:ext cx="9525" cy="733425"/>
    <xdr:sp macro="" textlink="">
      <xdr:nvSpPr>
        <xdr:cNvPr id="340" name="AutoShape 292" descr="mail?cmd=cookie">
          <a:extLst>
            <a:ext uri="{FF2B5EF4-FFF2-40B4-BE49-F238E27FC236}">
              <a16:creationId xmlns:a16="http://schemas.microsoft.com/office/drawing/2014/main" id="{0B6AE4C3-3A0E-4EE9-B46B-C10B2F8D8FE5}"/>
            </a:ext>
          </a:extLst>
        </xdr:cNvPr>
        <xdr:cNvSpPr>
          <a:spLocks noChangeAspect="1" noChangeArrowheads="1"/>
        </xdr:cNvSpPr>
      </xdr:nvSpPr>
      <xdr:spPr bwMode="auto">
        <a:xfrm>
          <a:off x="0" y="245078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90</xdr:row>
      <xdr:rowOff>0</xdr:rowOff>
    </xdr:from>
    <xdr:ext cx="9525" cy="733425"/>
    <xdr:sp macro="" textlink="">
      <xdr:nvSpPr>
        <xdr:cNvPr id="341" name="AutoShape 292" descr="mail?cmd=cookie">
          <a:extLst>
            <a:ext uri="{FF2B5EF4-FFF2-40B4-BE49-F238E27FC236}">
              <a16:creationId xmlns:a16="http://schemas.microsoft.com/office/drawing/2014/main" id="{F8CBFF02-9543-453F-916D-52DB49E346D5}"/>
            </a:ext>
          </a:extLst>
        </xdr:cNvPr>
        <xdr:cNvSpPr>
          <a:spLocks noChangeAspect="1" noChangeArrowheads="1"/>
        </xdr:cNvSpPr>
      </xdr:nvSpPr>
      <xdr:spPr bwMode="auto">
        <a:xfrm>
          <a:off x="0" y="245078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90</xdr:row>
      <xdr:rowOff>0</xdr:rowOff>
    </xdr:from>
    <xdr:ext cx="9525" cy="733425"/>
    <xdr:sp macro="" textlink="">
      <xdr:nvSpPr>
        <xdr:cNvPr id="342" name="AutoShape 292" descr="mail?cmd=cookie">
          <a:extLst>
            <a:ext uri="{FF2B5EF4-FFF2-40B4-BE49-F238E27FC236}">
              <a16:creationId xmlns:a16="http://schemas.microsoft.com/office/drawing/2014/main" id="{862A95F3-0882-4DD1-B2C3-4FD92F078152}"/>
            </a:ext>
          </a:extLst>
        </xdr:cNvPr>
        <xdr:cNvSpPr>
          <a:spLocks noChangeAspect="1" noChangeArrowheads="1"/>
        </xdr:cNvSpPr>
      </xdr:nvSpPr>
      <xdr:spPr bwMode="auto">
        <a:xfrm>
          <a:off x="0" y="245078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90</xdr:row>
      <xdr:rowOff>0</xdr:rowOff>
    </xdr:from>
    <xdr:ext cx="9525" cy="733425"/>
    <xdr:sp macro="" textlink="">
      <xdr:nvSpPr>
        <xdr:cNvPr id="343" name="AutoShape 292" descr="mail?cmd=cookie">
          <a:extLst>
            <a:ext uri="{FF2B5EF4-FFF2-40B4-BE49-F238E27FC236}">
              <a16:creationId xmlns:a16="http://schemas.microsoft.com/office/drawing/2014/main" id="{52099E66-3654-464A-8BEB-E270681EA925}"/>
            </a:ext>
          </a:extLst>
        </xdr:cNvPr>
        <xdr:cNvSpPr>
          <a:spLocks noChangeAspect="1" noChangeArrowheads="1"/>
        </xdr:cNvSpPr>
      </xdr:nvSpPr>
      <xdr:spPr bwMode="auto">
        <a:xfrm>
          <a:off x="0" y="245078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90</xdr:row>
      <xdr:rowOff>0</xdr:rowOff>
    </xdr:from>
    <xdr:ext cx="9525" cy="971550"/>
    <xdr:sp macro="" textlink="">
      <xdr:nvSpPr>
        <xdr:cNvPr id="344" name="AutoShape 292" descr="mail?cmd=cookie">
          <a:extLst>
            <a:ext uri="{FF2B5EF4-FFF2-40B4-BE49-F238E27FC236}">
              <a16:creationId xmlns:a16="http://schemas.microsoft.com/office/drawing/2014/main" id="{992FFA96-71DF-4D24-8AF0-52B9126830AB}"/>
            </a:ext>
          </a:extLst>
        </xdr:cNvPr>
        <xdr:cNvSpPr>
          <a:spLocks noChangeAspect="1" noChangeArrowheads="1"/>
        </xdr:cNvSpPr>
      </xdr:nvSpPr>
      <xdr:spPr bwMode="auto">
        <a:xfrm>
          <a:off x="0" y="245078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90</xdr:row>
      <xdr:rowOff>0</xdr:rowOff>
    </xdr:from>
    <xdr:ext cx="9525" cy="971550"/>
    <xdr:sp macro="" textlink="">
      <xdr:nvSpPr>
        <xdr:cNvPr id="345" name="AutoShape 292" descr="mail?cmd=cookie">
          <a:extLst>
            <a:ext uri="{FF2B5EF4-FFF2-40B4-BE49-F238E27FC236}">
              <a16:creationId xmlns:a16="http://schemas.microsoft.com/office/drawing/2014/main" id="{0095D907-3EDC-4EE8-B740-CE8454BDF8F4}"/>
            </a:ext>
          </a:extLst>
        </xdr:cNvPr>
        <xdr:cNvSpPr>
          <a:spLocks noChangeAspect="1" noChangeArrowheads="1"/>
        </xdr:cNvSpPr>
      </xdr:nvSpPr>
      <xdr:spPr bwMode="auto">
        <a:xfrm>
          <a:off x="0" y="245078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90</xdr:row>
      <xdr:rowOff>0</xdr:rowOff>
    </xdr:from>
    <xdr:ext cx="9525" cy="971550"/>
    <xdr:sp macro="" textlink="">
      <xdr:nvSpPr>
        <xdr:cNvPr id="346" name="AutoShape 292" descr="mail?cmd=cookie">
          <a:extLst>
            <a:ext uri="{FF2B5EF4-FFF2-40B4-BE49-F238E27FC236}">
              <a16:creationId xmlns:a16="http://schemas.microsoft.com/office/drawing/2014/main" id="{CCAA52CD-83BA-4BB8-A61A-67541A9BDC78}"/>
            </a:ext>
          </a:extLst>
        </xdr:cNvPr>
        <xdr:cNvSpPr>
          <a:spLocks noChangeAspect="1" noChangeArrowheads="1"/>
        </xdr:cNvSpPr>
      </xdr:nvSpPr>
      <xdr:spPr bwMode="auto">
        <a:xfrm>
          <a:off x="0" y="245078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90</xdr:row>
      <xdr:rowOff>0</xdr:rowOff>
    </xdr:from>
    <xdr:ext cx="9525" cy="971550"/>
    <xdr:sp macro="" textlink="">
      <xdr:nvSpPr>
        <xdr:cNvPr id="347" name="AutoShape 292" descr="mail?cmd=cookie">
          <a:extLst>
            <a:ext uri="{FF2B5EF4-FFF2-40B4-BE49-F238E27FC236}">
              <a16:creationId xmlns:a16="http://schemas.microsoft.com/office/drawing/2014/main" id="{D31DD3B1-5731-4DFB-8167-CB5A185D70BC}"/>
            </a:ext>
          </a:extLst>
        </xdr:cNvPr>
        <xdr:cNvSpPr>
          <a:spLocks noChangeAspect="1" noChangeArrowheads="1"/>
        </xdr:cNvSpPr>
      </xdr:nvSpPr>
      <xdr:spPr bwMode="auto">
        <a:xfrm>
          <a:off x="0" y="245078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90</xdr:row>
      <xdr:rowOff>0</xdr:rowOff>
    </xdr:from>
    <xdr:ext cx="9525" cy="733425"/>
    <xdr:sp macro="" textlink="">
      <xdr:nvSpPr>
        <xdr:cNvPr id="348" name="AutoShape 292" descr="mail?cmd=cookie">
          <a:extLst>
            <a:ext uri="{FF2B5EF4-FFF2-40B4-BE49-F238E27FC236}">
              <a16:creationId xmlns:a16="http://schemas.microsoft.com/office/drawing/2014/main" id="{9D004C7A-16B0-4AD1-B1CE-5FD1F01F740A}"/>
            </a:ext>
          </a:extLst>
        </xdr:cNvPr>
        <xdr:cNvSpPr>
          <a:spLocks noChangeAspect="1" noChangeArrowheads="1"/>
        </xdr:cNvSpPr>
      </xdr:nvSpPr>
      <xdr:spPr bwMode="auto">
        <a:xfrm>
          <a:off x="0" y="245078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90</xdr:row>
      <xdr:rowOff>0</xdr:rowOff>
    </xdr:from>
    <xdr:ext cx="9525" cy="733425"/>
    <xdr:sp macro="" textlink="">
      <xdr:nvSpPr>
        <xdr:cNvPr id="349" name="AutoShape 292" descr="mail?cmd=cookie">
          <a:extLst>
            <a:ext uri="{FF2B5EF4-FFF2-40B4-BE49-F238E27FC236}">
              <a16:creationId xmlns:a16="http://schemas.microsoft.com/office/drawing/2014/main" id="{A5F997F0-7A9E-4303-BE6B-D77560AC39E0}"/>
            </a:ext>
          </a:extLst>
        </xdr:cNvPr>
        <xdr:cNvSpPr>
          <a:spLocks noChangeAspect="1" noChangeArrowheads="1"/>
        </xdr:cNvSpPr>
      </xdr:nvSpPr>
      <xdr:spPr bwMode="auto">
        <a:xfrm>
          <a:off x="0" y="245078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90</xdr:row>
      <xdr:rowOff>0</xdr:rowOff>
    </xdr:from>
    <xdr:ext cx="9525" cy="733425"/>
    <xdr:sp macro="" textlink="">
      <xdr:nvSpPr>
        <xdr:cNvPr id="350" name="AutoShape 292" descr="mail?cmd=cookie">
          <a:extLst>
            <a:ext uri="{FF2B5EF4-FFF2-40B4-BE49-F238E27FC236}">
              <a16:creationId xmlns:a16="http://schemas.microsoft.com/office/drawing/2014/main" id="{27543FB4-D0C0-43AE-9BD4-3D99E65D9171}"/>
            </a:ext>
          </a:extLst>
        </xdr:cNvPr>
        <xdr:cNvSpPr>
          <a:spLocks noChangeAspect="1" noChangeArrowheads="1"/>
        </xdr:cNvSpPr>
      </xdr:nvSpPr>
      <xdr:spPr bwMode="auto">
        <a:xfrm>
          <a:off x="0" y="245078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90</xdr:row>
      <xdr:rowOff>0</xdr:rowOff>
    </xdr:from>
    <xdr:ext cx="9525" cy="733425"/>
    <xdr:sp macro="" textlink="">
      <xdr:nvSpPr>
        <xdr:cNvPr id="351" name="AutoShape 292" descr="mail?cmd=cookie">
          <a:extLst>
            <a:ext uri="{FF2B5EF4-FFF2-40B4-BE49-F238E27FC236}">
              <a16:creationId xmlns:a16="http://schemas.microsoft.com/office/drawing/2014/main" id="{29E48ACA-4FD3-4B69-B2E7-63DBBF9650F7}"/>
            </a:ext>
          </a:extLst>
        </xdr:cNvPr>
        <xdr:cNvSpPr>
          <a:spLocks noChangeAspect="1" noChangeArrowheads="1"/>
        </xdr:cNvSpPr>
      </xdr:nvSpPr>
      <xdr:spPr bwMode="auto">
        <a:xfrm>
          <a:off x="0" y="245078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90</xdr:row>
      <xdr:rowOff>0</xdr:rowOff>
    </xdr:from>
    <xdr:ext cx="9525" cy="971550"/>
    <xdr:sp macro="" textlink="">
      <xdr:nvSpPr>
        <xdr:cNvPr id="352" name="AutoShape 292" descr="mail?cmd=cookie">
          <a:extLst>
            <a:ext uri="{FF2B5EF4-FFF2-40B4-BE49-F238E27FC236}">
              <a16:creationId xmlns:a16="http://schemas.microsoft.com/office/drawing/2014/main" id="{70A2CC5B-AA60-43E7-96E1-A518BAE76E78}"/>
            </a:ext>
          </a:extLst>
        </xdr:cNvPr>
        <xdr:cNvSpPr>
          <a:spLocks noChangeAspect="1" noChangeArrowheads="1"/>
        </xdr:cNvSpPr>
      </xdr:nvSpPr>
      <xdr:spPr bwMode="auto">
        <a:xfrm>
          <a:off x="0" y="245078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90</xdr:row>
      <xdr:rowOff>0</xdr:rowOff>
    </xdr:from>
    <xdr:ext cx="9525" cy="971550"/>
    <xdr:sp macro="" textlink="">
      <xdr:nvSpPr>
        <xdr:cNvPr id="353" name="AutoShape 292" descr="mail?cmd=cookie">
          <a:extLst>
            <a:ext uri="{FF2B5EF4-FFF2-40B4-BE49-F238E27FC236}">
              <a16:creationId xmlns:a16="http://schemas.microsoft.com/office/drawing/2014/main" id="{46BA1104-13CE-4F27-A92D-8A8C5492C4AE}"/>
            </a:ext>
          </a:extLst>
        </xdr:cNvPr>
        <xdr:cNvSpPr>
          <a:spLocks noChangeAspect="1" noChangeArrowheads="1"/>
        </xdr:cNvSpPr>
      </xdr:nvSpPr>
      <xdr:spPr bwMode="auto">
        <a:xfrm>
          <a:off x="0" y="245078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90</xdr:row>
      <xdr:rowOff>0</xdr:rowOff>
    </xdr:from>
    <xdr:ext cx="9525" cy="733425"/>
    <xdr:sp macro="" textlink="">
      <xdr:nvSpPr>
        <xdr:cNvPr id="354" name="AutoShape 292" descr="mail?cmd=cookie">
          <a:extLst>
            <a:ext uri="{FF2B5EF4-FFF2-40B4-BE49-F238E27FC236}">
              <a16:creationId xmlns:a16="http://schemas.microsoft.com/office/drawing/2014/main" id="{C62E6F3E-2C5F-4679-965A-E5681063BB22}"/>
            </a:ext>
          </a:extLst>
        </xdr:cNvPr>
        <xdr:cNvSpPr>
          <a:spLocks noChangeAspect="1" noChangeArrowheads="1"/>
        </xdr:cNvSpPr>
      </xdr:nvSpPr>
      <xdr:spPr bwMode="auto">
        <a:xfrm>
          <a:off x="0" y="245078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90</xdr:row>
      <xdr:rowOff>0</xdr:rowOff>
    </xdr:from>
    <xdr:ext cx="9525" cy="733425"/>
    <xdr:sp macro="" textlink="">
      <xdr:nvSpPr>
        <xdr:cNvPr id="355" name="AutoShape 292" descr="mail?cmd=cookie">
          <a:extLst>
            <a:ext uri="{FF2B5EF4-FFF2-40B4-BE49-F238E27FC236}">
              <a16:creationId xmlns:a16="http://schemas.microsoft.com/office/drawing/2014/main" id="{1A50757B-6FC1-4463-86AF-ED14B89A8B93}"/>
            </a:ext>
          </a:extLst>
        </xdr:cNvPr>
        <xdr:cNvSpPr>
          <a:spLocks noChangeAspect="1" noChangeArrowheads="1"/>
        </xdr:cNvSpPr>
      </xdr:nvSpPr>
      <xdr:spPr bwMode="auto">
        <a:xfrm>
          <a:off x="0" y="245078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90</xdr:row>
      <xdr:rowOff>0</xdr:rowOff>
    </xdr:from>
    <xdr:ext cx="9525" cy="733425"/>
    <xdr:sp macro="" textlink="">
      <xdr:nvSpPr>
        <xdr:cNvPr id="356" name="AutoShape 292" descr="mail?cmd=cookie">
          <a:extLst>
            <a:ext uri="{FF2B5EF4-FFF2-40B4-BE49-F238E27FC236}">
              <a16:creationId xmlns:a16="http://schemas.microsoft.com/office/drawing/2014/main" id="{FFB8B28A-1624-477B-A1D9-002A6FF28283}"/>
            </a:ext>
          </a:extLst>
        </xdr:cNvPr>
        <xdr:cNvSpPr>
          <a:spLocks noChangeAspect="1" noChangeArrowheads="1"/>
        </xdr:cNvSpPr>
      </xdr:nvSpPr>
      <xdr:spPr bwMode="auto">
        <a:xfrm>
          <a:off x="0" y="245078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90</xdr:row>
      <xdr:rowOff>0</xdr:rowOff>
    </xdr:from>
    <xdr:ext cx="9525" cy="733425"/>
    <xdr:sp macro="" textlink="">
      <xdr:nvSpPr>
        <xdr:cNvPr id="357" name="AutoShape 292" descr="mail?cmd=cookie">
          <a:extLst>
            <a:ext uri="{FF2B5EF4-FFF2-40B4-BE49-F238E27FC236}">
              <a16:creationId xmlns:a16="http://schemas.microsoft.com/office/drawing/2014/main" id="{90C2BD15-89DA-4936-AAFD-B00AFA2E2512}"/>
            </a:ext>
          </a:extLst>
        </xdr:cNvPr>
        <xdr:cNvSpPr>
          <a:spLocks noChangeAspect="1" noChangeArrowheads="1"/>
        </xdr:cNvSpPr>
      </xdr:nvSpPr>
      <xdr:spPr bwMode="auto">
        <a:xfrm>
          <a:off x="0" y="245078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90</xdr:row>
      <xdr:rowOff>0</xdr:rowOff>
    </xdr:from>
    <xdr:ext cx="9525" cy="971550"/>
    <xdr:sp macro="" textlink="">
      <xdr:nvSpPr>
        <xdr:cNvPr id="358" name="AutoShape 292" descr="mail?cmd=cookie">
          <a:extLst>
            <a:ext uri="{FF2B5EF4-FFF2-40B4-BE49-F238E27FC236}">
              <a16:creationId xmlns:a16="http://schemas.microsoft.com/office/drawing/2014/main" id="{8C20117B-6AEA-484A-AA5E-7780CCDFB907}"/>
            </a:ext>
          </a:extLst>
        </xdr:cNvPr>
        <xdr:cNvSpPr>
          <a:spLocks noChangeAspect="1" noChangeArrowheads="1"/>
        </xdr:cNvSpPr>
      </xdr:nvSpPr>
      <xdr:spPr bwMode="auto">
        <a:xfrm>
          <a:off x="0" y="245078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90</xdr:row>
      <xdr:rowOff>0</xdr:rowOff>
    </xdr:from>
    <xdr:ext cx="9525" cy="971550"/>
    <xdr:sp macro="" textlink="">
      <xdr:nvSpPr>
        <xdr:cNvPr id="359" name="AutoShape 292" descr="mail?cmd=cookie">
          <a:extLst>
            <a:ext uri="{FF2B5EF4-FFF2-40B4-BE49-F238E27FC236}">
              <a16:creationId xmlns:a16="http://schemas.microsoft.com/office/drawing/2014/main" id="{DCE9535D-DE3E-467B-B282-9C3B99F4D17C}"/>
            </a:ext>
          </a:extLst>
        </xdr:cNvPr>
        <xdr:cNvSpPr>
          <a:spLocks noChangeAspect="1" noChangeArrowheads="1"/>
        </xdr:cNvSpPr>
      </xdr:nvSpPr>
      <xdr:spPr bwMode="auto">
        <a:xfrm>
          <a:off x="0" y="245078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90</xdr:row>
      <xdr:rowOff>0</xdr:rowOff>
    </xdr:from>
    <xdr:ext cx="9525" cy="971550"/>
    <xdr:sp macro="" textlink="">
      <xdr:nvSpPr>
        <xdr:cNvPr id="360" name="AutoShape 292" descr="mail?cmd=cookie">
          <a:extLst>
            <a:ext uri="{FF2B5EF4-FFF2-40B4-BE49-F238E27FC236}">
              <a16:creationId xmlns:a16="http://schemas.microsoft.com/office/drawing/2014/main" id="{EC4191D3-BB45-41DC-A7F7-ADF1FF0706B5}"/>
            </a:ext>
          </a:extLst>
        </xdr:cNvPr>
        <xdr:cNvSpPr>
          <a:spLocks noChangeAspect="1" noChangeArrowheads="1"/>
        </xdr:cNvSpPr>
      </xdr:nvSpPr>
      <xdr:spPr bwMode="auto">
        <a:xfrm>
          <a:off x="0" y="245078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90</xdr:row>
      <xdr:rowOff>0</xdr:rowOff>
    </xdr:from>
    <xdr:ext cx="9525" cy="971550"/>
    <xdr:sp macro="" textlink="">
      <xdr:nvSpPr>
        <xdr:cNvPr id="361" name="AutoShape 292" descr="mail?cmd=cookie">
          <a:extLst>
            <a:ext uri="{FF2B5EF4-FFF2-40B4-BE49-F238E27FC236}">
              <a16:creationId xmlns:a16="http://schemas.microsoft.com/office/drawing/2014/main" id="{FE9DF9C4-C363-4E08-B41B-59A45A6A6DD8}"/>
            </a:ext>
          </a:extLst>
        </xdr:cNvPr>
        <xdr:cNvSpPr>
          <a:spLocks noChangeAspect="1" noChangeArrowheads="1"/>
        </xdr:cNvSpPr>
      </xdr:nvSpPr>
      <xdr:spPr bwMode="auto">
        <a:xfrm>
          <a:off x="0" y="245078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90</xdr:row>
      <xdr:rowOff>0</xdr:rowOff>
    </xdr:from>
    <xdr:ext cx="9525" cy="733425"/>
    <xdr:sp macro="" textlink="">
      <xdr:nvSpPr>
        <xdr:cNvPr id="362" name="AutoShape 292" descr="mail?cmd=cookie">
          <a:extLst>
            <a:ext uri="{FF2B5EF4-FFF2-40B4-BE49-F238E27FC236}">
              <a16:creationId xmlns:a16="http://schemas.microsoft.com/office/drawing/2014/main" id="{ED284AAE-E6AA-4D4B-A93C-3A8E6150BD36}"/>
            </a:ext>
          </a:extLst>
        </xdr:cNvPr>
        <xdr:cNvSpPr>
          <a:spLocks noChangeAspect="1" noChangeArrowheads="1"/>
        </xdr:cNvSpPr>
      </xdr:nvSpPr>
      <xdr:spPr bwMode="auto">
        <a:xfrm>
          <a:off x="0" y="245078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90</xdr:row>
      <xdr:rowOff>0</xdr:rowOff>
    </xdr:from>
    <xdr:ext cx="9525" cy="733425"/>
    <xdr:sp macro="" textlink="">
      <xdr:nvSpPr>
        <xdr:cNvPr id="363" name="AutoShape 292" descr="mail?cmd=cookie">
          <a:extLst>
            <a:ext uri="{FF2B5EF4-FFF2-40B4-BE49-F238E27FC236}">
              <a16:creationId xmlns:a16="http://schemas.microsoft.com/office/drawing/2014/main" id="{244CD72A-4598-4D48-A2F3-0D2E55E768A8}"/>
            </a:ext>
          </a:extLst>
        </xdr:cNvPr>
        <xdr:cNvSpPr>
          <a:spLocks noChangeAspect="1" noChangeArrowheads="1"/>
        </xdr:cNvSpPr>
      </xdr:nvSpPr>
      <xdr:spPr bwMode="auto">
        <a:xfrm>
          <a:off x="0" y="245078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90</xdr:row>
      <xdr:rowOff>0</xdr:rowOff>
    </xdr:from>
    <xdr:ext cx="9525" cy="733425"/>
    <xdr:sp macro="" textlink="">
      <xdr:nvSpPr>
        <xdr:cNvPr id="364" name="AutoShape 292" descr="mail?cmd=cookie">
          <a:extLst>
            <a:ext uri="{FF2B5EF4-FFF2-40B4-BE49-F238E27FC236}">
              <a16:creationId xmlns:a16="http://schemas.microsoft.com/office/drawing/2014/main" id="{5F39A822-263D-4C3C-BF01-29C19D3FBC89}"/>
            </a:ext>
          </a:extLst>
        </xdr:cNvPr>
        <xdr:cNvSpPr>
          <a:spLocks noChangeAspect="1" noChangeArrowheads="1"/>
        </xdr:cNvSpPr>
      </xdr:nvSpPr>
      <xdr:spPr bwMode="auto">
        <a:xfrm>
          <a:off x="0" y="245078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90</xdr:row>
      <xdr:rowOff>0</xdr:rowOff>
    </xdr:from>
    <xdr:ext cx="9525" cy="733425"/>
    <xdr:sp macro="" textlink="">
      <xdr:nvSpPr>
        <xdr:cNvPr id="365" name="AutoShape 292" descr="mail?cmd=cookie">
          <a:extLst>
            <a:ext uri="{FF2B5EF4-FFF2-40B4-BE49-F238E27FC236}">
              <a16:creationId xmlns:a16="http://schemas.microsoft.com/office/drawing/2014/main" id="{D120A016-8129-4B73-9EA9-3765C673AD1B}"/>
            </a:ext>
          </a:extLst>
        </xdr:cNvPr>
        <xdr:cNvSpPr>
          <a:spLocks noChangeAspect="1" noChangeArrowheads="1"/>
        </xdr:cNvSpPr>
      </xdr:nvSpPr>
      <xdr:spPr bwMode="auto">
        <a:xfrm>
          <a:off x="0" y="245078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90</xdr:row>
      <xdr:rowOff>0</xdr:rowOff>
    </xdr:from>
    <xdr:ext cx="9525" cy="971550"/>
    <xdr:sp macro="" textlink="">
      <xdr:nvSpPr>
        <xdr:cNvPr id="366" name="AutoShape 292" descr="mail?cmd=cookie">
          <a:extLst>
            <a:ext uri="{FF2B5EF4-FFF2-40B4-BE49-F238E27FC236}">
              <a16:creationId xmlns:a16="http://schemas.microsoft.com/office/drawing/2014/main" id="{D7481956-10D0-4656-A35A-5FC69611A9FB}"/>
            </a:ext>
          </a:extLst>
        </xdr:cNvPr>
        <xdr:cNvSpPr>
          <a:spLocks noChangeAspect="1" noChangeArrowheads="1"/>
        </xdr:cNvSpPr>
      </xdr:nvSpPr>
      <xdr:spPr bwMode="auto">
        <a:xfrm>
          <a:off x="0" y="245078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90</xdr:row>
      <xdr:rowOff>0</xdr:rowOff>
    </xdr:from>
    <xdr:ext cx="9525" cy="971550"/>
    <xdr:sp macro="" textlink="">
      <xdr:nvSpPr>
        <xdr:cNvPr id="367" name="AutoShape 292" descr="mail?cmd=cookie">
          <a:extLst>
            <a:ext uri="{FF2B5EF4-FFF2-40B4-BE49-F238E27FC236}">
              <a16:creationId xmlns:a16="http://schemas.microsoft.com/office/drawing/2014/main" id="{0D5F3B92-5149-4FE1-95FD-128AB14BD859}"/>
            </a:ext>
          </a:extLst>
        </xdr:cNvPr>
        <xdr:cNvSpPr>
          <a:spLocks noChangeAspect="1" noChangeArrowheads="1"/>
        </xdr:cNvSpPr>
      </xdr:nvSpPr>
      <xdr:spPr bwMode="auto">
        <a:xfrm>
          <a:off x="0" y="245078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11906</xdr:colOff>
      <xdr:row>90</xdr:row>
      <xdr:rowOff>59531</xdr:rowOff>
    </xdr:from>
    <xdr:ext cx="9525" cy="971550"/>
    <xdr:sp macro="" textlink="">
      <xdr:nvSpPr>
        <xdr:cNvPr id="368" name="AutoShape 292" descr="mail?cmd=cookie">
          <a:extLst>
            <a:ext uri="{FF2B5EF4-FFF2-40B4-BE49-F238E27FC236}">
              <a16:creationId xmlns:a16="http://schemas.microsoft.com/office/drawing/2014/main" id="{18432B9D-7974-48D1-85CE-3F344D5E6E6A}"/>
            </a:ext>
          </a:extLst>
        </xdr:cNvPr>
        <xdr:cNvSpPr>
          <a:spLocks noChangeAspect="1" noChangeArrowheads="1"/>
        </xdr:cNvSpPr>
      </xdr:nvSpPr>
      <xdr:spPr bwMode="auto">
        <a:xfrm>
          <a:off x="1402556" y="24567356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971550"/>
    <xdr:sp macro="" textlink="">
      <xdr:nvSpPr>
        <xdr:cNvPr id="369" name="AutoShape 292" descr="mail?cmd=cookie">
          <a:extLst>
            <a:ext uri="{FF2B5EF4-FFF2-40B4-BE49-F238E27FC236}">
              <a16:creationId xmlns:a16="http://schemas.microsoft.com/office/drawing/2014/main" id="{E60E9F2A-4BFB-400F-8000-A9656C38455D}"/>
            </a:ext>
          </a:extLst>
        </xdr:cNvPr>
        <xdr:cNvSpPr>
          <a:spLocks noChangeAspect="1" noChangeArrowheads="1"/>
        </xdr:cNvSpPr>
      </xdr:nvSpPr>
      <xdr:spPr bwMode="auto">
        <a:xfrm>
          <a:off x="1390650" y="245078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971550"/>
    <xdr:sp macro="" textlink="">
      <xdr:nvSpPr>
        <xdr:cNvPr id="370" name="AutoShape 292" descr="mail?cmd=cookie">
          <a:extLst>
            <a:ext uri="{FF2B5EF4-FFF2-40B4-BE49-F238E27FC236}">
              <a16:creationId xmlns:a16="http://schemas.microsoft.com/office/drawing/2014/main" id="{2ED6CFE2-48AF-48E2-AD5B-7CE2503B9DD8}"/>
            </a:ext>
          </a:extLst>
        </xdr:cNvPr>
        <xdr:cNvSpPr>
          <a:spLocks noChangeAspect="1" noChangeArrowheads="1"/>
        </xdr:cNvSpPr>
      </xdr:nvSpPr>
      <xdr:spPr bwMode="auto">
        <a:xfrm>
          <a:off x="1390650" y="245078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971550"/>
    <xdr:sp macro="" textlink="">
      <xdr:nvSpPr>
        <xdr:cNvPr id="371" name="AutoShape 292" descr="mail?cmd=cookie">
          <a:extLst>
            <a:ext uri="{FF2B5EF4-FFF2-40B4-BE49-F238E27FC236}">
              <a16:creationId xmlns:a16="http://schemas.microsoft.com/office/drawing/2014/main" id="{0A1238D3-C0C4-4405-A5D8-BA14AF065CE6}"/>
            </a:ext>
          </a:extLst>
        </xdr:cNvPr>
        <xdr:cNvSpPr>
          <a:spLocks noChangeAspect="1" noChangeArrowheads="1"/>
        </xdr:cNvSpPr>
      </xdr:nvSpPr>
      <xdr:spPr bwMode="auto">
        <a:xfrm>
          <a:off x="1390650" y="245078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971550"/>
    <xdr:sp macro="" textlink="">
      <xdr:nvSpPr>
        <xdr:cNvPr id="372" name="AutoShape 292" descr="mail?cmd=cookie">
          <a:extLst>
            <a:ext uri="{FF2B5EF4-FFF2-40B4-BE49-F238E27FC236}">
              <a16:creationId xmlns:a16="http://schemas.microsoft.com/office/drawing/2014/main" id="{8EBEA4B1-7437-45AB-8591-2313F1791FB9}"/>
            </a:ext>
          </a:extLst>
        </xdr:cNvPr>
        <xdr:cNvSpPr>
          <a:spLocks noChangeAspect="1" noChangeArrowheads="1"/>
        </xdr:cNvSpPr>
      </xdr:nvSpPr>
      <xdr:spPr bwMode="auto">
        <a:xfrm>
          <a:off x="1390650" y="245078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971550"/>
    <xdr:sp macro="" textlink="">
      <xdr:nvSpPr>
        <xdr:cNvPr id="373" name="AutoShape 292" descr="mail?cmd=cookie">
          <a:extLst>
            <a:ext uri="{FF2B5EF4-FFF2-40B4-BE49-F238E27FC236}">
              <a16:creationId xmlns:a16="http://schemas.microsoft.com/office/drawing/2014/main" id="{D91C05CE-6A71-43D3-99B6-3C104AC177C1}"/>
            </a:ext>
          </a:extLst>
        </xdr:cNvPr>
        <xdr:cNvSpPr>
          <a:spLocks noChangeAspect="1" noChangeArrowheads="1"/>
        </xdr:cNvSpPr>
      </xdr:nvSpPr>
      <xdr:spPr bwMode="auto">
        <a:xfrm>
          <a:off x="1390650" y="245078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971550"/>
    <xdr:sp macro="" textlink="">
      <xdr:nvSpPr>
        <xdr:cNvPr id="374" name="AutoShape 292" descr="mail?cmd=cookie">
          <a:extLst>
            <a:ext uri="{FF2B5EF4-FFF2-40B4-BE49-F238E27FC236}">
              <a16:creationId xmlns:a16="http://schemas.microsoft.com/office/drawing/2014/main" id="{E5DBD50E-A18E-42D0-ADE5-8ECA8EC0A9C7}"/>
            </a:ext>
          </a:extLst>
        </xdr:cNvPr>
        <xdr:cNvSpPr>
          <a:spLocks noChangeAspect="1" noChangeArrowheads="1"/>
        </xdr:cNvSpPr>
      </xdr:nvSpPr>
      <xdr:spPr bwMode="auto">
        <a:xfrm>
          <a:off x="1390650" y="245078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971550"/>
    <xdr:sp macro="" textlink="">
      <xdr:nvSpPr>
        <xdr:cNvPr id="375" name="AutoShape 292" descr="mail?cmd=cookie">
          <a:extLst>
            <a:ext uri="{FF2B5EF4-FFF2-40B4-BE49-F238E27FC236}">
              <a16:creationId xmlns:a16="http://schemas.microsoft.com/office/drawing/2014/main" id="{35C38D99-6F33-46FF-B6B5-35F7C00C64CF}"/>
            </a:ext>
          </a:extLst>
        </xdr:cNvPr>
        <xdr:cNvSpPr>
          <a:spLocks noChangeAspect="1" noChangeArrowheads="1"/>
        </xdr:cNvSpPr>
      </xdr:nvSpPr>
      <xdr:spPr bwMode="auto">
        <a:xfrm>
          <a:off x="1390650" y="245078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971550"/>
    <xdr:sp macro="" textlink="">
      <xdr:nvSpPr>
        <xdr:cNvPr id="376" name="AutoShape 292" descr="mail?cmd=cookie">
          <a:extLst>
            <a:ext uri="{FF2B5EF4-FFF2-40B4-BE49-F238E27FC236}">
              <a16:creationId xmlns:a16="http://schemas.microsoft.com/office/drawing/2014/main" id="{F6A2F238-80C4-4334-BE5A-03979EA9DC2B}"/>
            </a:ext>
          </a:extLst>
        </xdr:cNvPr>
        <xdr:cNvSpPr>
          <a:spLocks noChangeAspect="1" noChangeArrowheads="1"/>
        </xdr:cNvSpPr>
      </xdr:nvSpPr>
      <xdr:spPr bwMode="auto">
        <a:xfrm>
          <a:off x="1390650" y="245078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971550"/>
    <xdr:sp macro="" textlink="">
      <xdr:nvSpPr>
        <xdr:cNvPr id="377" name="AutoShape 292" descr="mail?cmd=cookie">
          <a:extLst>
            <a:ext uri="{FF2B5EF4-FFF2-40B4-BE49-F238E27FC236}">
              <a16:creationId xmlns:a16="http://schemas.microsoft.com/office/drawing/2014/main" id="{C3D9EF6B-0BD1-4376-AD9D-1ABA85E9EAC2}"/>
            </a:ext>
          </a:extLst>
        </xdr:cNvPr>
        <xdr:cNvSpPr>
          <a:spLocks noChangeAspect="1" noChangeArrowheads="1"/>
        </xdr:cNvSpPr>
      </xdr:nvSpPr>
      <xdr:spPr bwMode="auto">
        <a:xfrm>
          <a:off x="1390650" y="245078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971550"/>
    <xdr:sp macro="" textlink="">
      <xdr:nvSpPr>
        <xdr:cNvPr id="378" name="AutoShape 292" descr="mail?cmd=cookie">
          <a:extLst>
            <a:ext uri="{FF2B5EF4-FFF2-40B4-BE49-F238E27FC236}">
              <a16:creationId xmlns:a16="http://schemas.microsoft.com/office/drawing/2014/main" id="{308ACF71-A12D-4D1D-A6CE-D5C0266BACF5}"/>
            </a:ext>
          </a:extLst>
        </xdr:cNvPr>
        <xdr:cNvSpPr>
          <a:spLocks noChangeAspect="1" noChangeArrowheads="1"/>
        </xdr:cNvSpPr>
      </xdr:nvSpPr>
      <xdr:spPr bwMode="auto">
        <a:xfrm>
          <a:off x="1390650" y="245078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971550"/>
    <xdr:sp macro="" textlink="">
      <xdr:nvSpPr>
        <xdr:cNvPr id="379" name="AutoShape 292" descr="mail?cmd=cookie">
          <a:extLst>
            <a:ext uri="{FF2B5EF4-FFF2-40B4-BE49-F238E27FC236}">
              <a16:creationId xmlns:a16="http://schemas.microsoft.com/office/drawing/2014/main" id="{4449E6B3-B9B5-4AED-9DE6-6EB80ABC5FF6}"/>
            </a:ext>
          </a:extLst>
        </xdr:cNvPr>
        <xdr:cNvSpPr>
          <a:spLocks noChangeAspect="1" noChangeArrowheads="1"/>
        </xdr:cNvSpPr>
      </xdr:nvSpPr>
      <xdr:spPr bwMode="auto">
        <a:xfrm>
          <a:off x="1390650" y="245078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90</xdr:row>
      <xdr:rowOff>0</xdr:rowOff>
    </xdr:from>
    <xdr:ext cx="9525" cy="971550"/>
    <xdr:sp macro="" textlink="">
      <xdr:nvSpPr>
        <xdr:cNvPr id="380" name="AutoShape 292" descr="mail?cmd=cookie">
          <a:extLst>
            <a:ext uri="{FF2B5EF4-FFF2-40B4-BE49-F238E27FC236}">
              <a16:creationId xmlns:a16="http://schemas.microsoft.com/office/drawing/2014/main" id="{EF0E0592-3BCA-4F68-98E8-C0E344084891}"/>
            </a:ext>
          </a:extLst>
        </xdr:cNvPr>
        <xdr:cNvSpPr>
          <a:spLocks noChangeAspect="1" noChangeArrowheads="1"/>
        </xdr:cNvSpPr>
      </xdr:nvSpPr>
      <xdr:spPr bwMode="auto">
        <a:xfrm>
          <a:off x="1390650" y="245078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153</xdr:row>
      <xdr:rowOff>0</xdr:rowOff>
    </xdr:from>
    <xdr:ext cx="9525" cy="733425"/>
    <xdr:sp macro="" textlink="">
      <xdr:nvSpPr>
        <xdr:cNvPr id="381" name="AutoShape 292" descr="mail?cmd=cookie">
          <a:extLst>
            <a:ext uri="{FF2B5EF4-FFF2-40B4-BE49-F238E27FC236}">
              <a16:creationId xmlns:a16="http://schemas.microsoft.com/office/drawing/2014/main" id="{675E833F-702E-4F51-B9B1-76E309595ED8}"/>
            </a:ext>
          </a:extLst>
        </xdr:cNvPr>
        <xdr:cNvSpPr>
          <a:spLocks noChangeAspect="1" noChangeArrowheads="1"/>
        </xdr:cNvSpPr>
      </xdr:nvSpPr>
      <xdr:spPr bwMode="auto">
        <a:xfrm>
          <a:off x="0" y="428434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153</xdr:row>
      <xdr:rowOff>0</xdr:rowOff>
    </xdr:from>
    <xdr:ext cx="9525" cy="733425"/>
    <xdr:sp macro="" textlink="">
      <xdr:nvSpPr>
        <xdr:cNvPr id="382" name="AutoShape 292" descr="mail?cmd=cookie">
          <a:extLst>
            <a:ext uri="{FF2B5EF4-FFF2-40B4-BE49-F238E27FC236}">
              <a16:creationId xmlns:a16="http://schemas.microsoft.com/office/drawing/2014/main" id="{1C6AC9AF-D36B-4C90-BC77-547518409949}"/>
            </a:ext>
          </a:extLst>
        </xdr:cNvPr>
        <xdr:cNvSpPr>
          <a:spLocks noChangeAspect="1" noChangeArrowheads="1"/>
        </xdr:cNvSpPr>
      </xdr:nvSpPr>
      <xdr:spPr bwMode="auto">
        <a:xfrm>
          <a:off x="0" y="428434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153</xdr:row>
      <xdr:rowOff>0</xdr:rowOff>
    </xdr:from>
    <xdr:ext cx="9525" cy="733425"/>
    <xdr:sp macro="" textlink="">
      <xdr:nvSpPr>
        <xdr:cNvPr id="383" name="AutoShape 292" descr="mail?cmd=cookie">
          <a:extLst>
            <a:ext uri="{FF2B5EF4-FFF2-40B4-BE49-F238E27FC236}">
              <a16:creationId xmlns:a16="http://schemas.microsoft.com/office/drawing/2014/main" id="{4F011445-ED0C-433F-A31A-B78AFA58411D}"/>
            </a:ext>
          </a:extLst>
        </xdr:cNvPr>
        <xdr:cNvSpPr>
          <a:spLocks noChangeAspect="1" noChangeArrowheads="1"/>
        </xdr:cNvSpPr>
      </xdr:nvSpPr>
      <xdr:spPr bwMode="auto">
        <a:xfrm>
          <a:off x="0" y="428434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153</xdr:row>
      <xdr:rowOff>0</xdr:rowOff>
    </xdr:from>
    <xdr:ext cx="9525" cy="733425"/>
    <xdr:sp macro="" textlink="">
      <xdr:nvSpPr>
        <xdr:cNvPr id="384" name="AutoShape 292" descr="mail?cmd=cookie">
          <a:extLst>
            <a:ext uri="{FF2B5EF4-FFF2-40B4-BE49-F238E27FC236}">
              <a16:creationId xmlns:a16="http://schemas.microsoft.com/office/drawing/2014/main" id="{83E5464E-B195-4F11-A205-9877AE644062}"/>
            </a:ext>
          </a:extLst>
        </xdr:cNvPr>
        <xdr:cNvSpPr>
          <a:spLocks noChangeAspect="1" noChangeArrowheads="1"/>
        </xdr:cNvSpPr>
      </xdr:nvSpPr>
      <xdr:spPr bwMode="auto">
        <a:xfrm>
          <a:off x="0" y="428434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153</xdr:row>
      <xdr:rowOff>0</xdr:rowOff>
    </xdr:from>
    <xdr:ext cx="9525" cy="733425"/>
    <xdr:sp macro="" textlink="">
      <xdr:nvSpPr>
        <xdr:cNvPr id="385" name="AutoShape 292" descr="mail?cmd=cookie">
          <a:extLst>
            <a:ext uri="{FF2B5EF4-FFF2-40B4-BE49-F238E27FC236}">
              <a16:creationId xmlns:a16="http://schemas.microsoft.com/office/drawing/2014/main" id="{457720DB-EE26-49FB-A65D-0FDCF5C9AF3C}"/>
            </a:ext>
          </a:extLst>
        </xdr:cNvPr>
        <xdr:cNvSpPr>
          <a:spLocks noChangeAspect="1" noChangeArrowheads="1"/>
        </xdr:cNvSpPr>
      </xdr:nvSpPr>
      <xdr:spPr bwMode="auto">
        <a:xfrm>
          <a:off x="0" y="428434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153</xdr:row>
      <xdr:rowOff>0</xdr:rowOff>
    </xdr:from>
    <xdr:ext cx="9525" cy="733425"/>
    <xdr:sp macro="" textlink="">
      <xdr:nvSpPr>
        <xdr:cNvPr id="386" name="AutoShape 292" descr="mail?cmd=cookie">
          <a:extLst>
            <a:ext uri="{FF2B5EF4-FFF2-40B4-BE49-F238E27FC236}">
              <a16:creationId xmlns:a16="http://schemas.microsoft.com/office/drawing/2014/main" id="{1B4D8A1B-45E3-4D6C-8AB2-EB1E4FD761DB}"/>
            </a:ext>
          </a:extLst>
        </xdr:cNvPr>
        <xdr:cNvSpPr>
          <a:spLocks noChangeAspect="1" noChangeArrowheads="1"/>
        </xdr:cNvSpPr>
      </xdr:nvSpPr>
      <xdr:spPr bwMode="auto">
        <a:xfrm>
          <a:off x="0" y="428434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153</xdr:row>
      <xdr:rowOff>0</xdr:rowOff>
    </xdr:from>
    <xdr:ext cx="9525" cy="733425"/>
    <xdr:sp macro="" textlink="">
      <xdr:nvSpPr>
        <xdr:cNvPr id="387" name="AutoShape 292" descr="mail?cmd=cookie">
          <a:extLst>
            <a:ext uri="{FF2B5EF4-FFF2-40B4-BE49-F238E27FC236}">
              <a16:creationId xmlns:a16="http://schemas.microsoft.com/office/drawing/2014/main" id="{2B33440A-DD9C-4284-B354-DB76C1B925A8}"/>
            </a:ext>
          </a:extLst>
        </xdr:cNvPr>
        <xdr:cNvSpPr>
          <a:spLocks noChangeAspect="1" noChangeArrowheads="1"/>
        </xdr:cNvSpPr>
      </xdr:nvSpPr>
      <xdr:spPr bwMode="auto">
        <a:xfrm>
          <a:off x="0" y="428434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153</xdr:row>
      <xdr:rowOff>0</xdr:rowOff>
    </xdr:from>
    <xdr:ext cx="9525" cy="733425"/>
    <xdr:sp macro="" textlink="">
      <xdr:nvSpPr>
        <xdr:cNvPr id="388" name="AutoShape 292" descr="mail?cmd=cookie">
          <a:extLst>
            <a:ext uri="{FF2B5EF4-FFF2-40B4-BE49-F238E27FC236}">
              <a16:creationId xmlns:a16="http://schemas.microsoft.com/office/drawing/2014/main" id="{25B2843A-CB62-400D-96F7-66AF17F5AD65}"/>
            </a:ext>
          </a:extLst>
        </xdr:cNvPr>
        <xdr:cNvSpPr>
          <a:spLocks noChangeAspect="1" noChangeArrowheads="1"/>
        </xdr:cNvSpPr>
      </xdr:nvSpPr>
      <xdr:spPr bwMode="auto">
        <a:xfrm>
          <a:off x="0" y="428434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153</xdr:row>
      <xdr:rowOff>0</xdr:rowOff>
    </xdr:from>
    <xdr:ext cx="9525" cy="733425"/>
    <xdr:sp macro="" textlink="">
      <xdr:nvSpPr>
        <xdr:cNvPr id="389" name="AutoShape 292" descr="mail?cmd=cookie">
          <a:extLst>
            <a:ext uri="{FF2B5EF4-FFF2-40B4-BE49-F238E27FC236}">
              <a16:creationId xmlns:a16="http://schemas.microsoft.com/office/drawing/2014/main" id="{22167ED6-DCC9-4F8C-89A5-CC92F2043894}"/>
            </a:ext>
          </a:extLst>
        </xdr:cNvPr>
        <xdr:cNvSpPr>
          <a:spLocks noChangeAspect="1" noChangeArrowheads="1"/>
        </xdr:cNvSpPr>
      </xdr:nvSpPr>
      <xdr:spPr bwMode="auto">
        <a:xfrm>
          <a:off x="0" y="428434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153</xdr:row>
      <xdr:rowOff>0</xdr:rowOff>
    </xdr:from>
    <xdr:ext cx="9525" cy="733425"/>
    <xdr:sp macro="" textlink="">
      <xdr:nvSpPr>
        <xdr:cNvPr id="390" name="AutoShape 292" descr="mail?cmd=cookie">
          <a:extLst>
            <a:ext uri="{FF2B5EF4-FFF2-40B4-BE49-F238E27FC236}">
              <a16:creationId xmlns:a16="http://schemas.microsoft.com/office/drawing/2014/main" id="{DCA64657-6DDB-4636-9153-CA09B1A80B0A}"/>
            </a:ext>
          </a:extLst>
        </xdr:cNvPr>
        <xdr:cNvSpPr>
          <a:spLocks noChangeAspect="1" noChangeArrowheads="1"/>
        </xdr:cNvSpPr>
      </xdr:nvSpPr>
      <xdr:spPr bwMode="auto">
        <a:xfrm>
          <a:off x="0" y="428434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153</xdr:row>
      <xdr:rowOff>0</xdr:rowOff>
    </xdr:from>
    <xdr:ext cx="9525" cy="733425"/>
    <xdr:sp macro="" textlink="">
      <xdr:nvSpPr>
        <xdr:cNvPr id="391" name="AutoShape 292" descr="mail?cmd=cookie">
          <a:extLst>
            <a:ext uri="{FF2B5EF4-FFF2-40B4-BE49-F238E27FC236}">
              <a16:creationId xmlns:a16="http://schemas.microsoft.com/office/drawing/2014/main" id="{A4E182F5-F4FE-4A90-9693-F7019475EA3E}"/>
            </a:ext>
          </a:extLst>
        </xdr:cNvPr>
        <xdr:cNvSpPr>
          <a:spLocks noChangeAspect="1" noChangeArrowheads="1"/>
        </xdr:cNvSpPr>
      </xdr:nvSpPr>
      <xdr:spPr bwMode="auto">
        <a:xfrm>
          <a:off x="0" y="428434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153</xdr:row>
      <xdr:rowOff>0</xdr:rowOff>
    </xdr:from>
    <xdr:ext cx="9525" cy="733425"/>
    <xdr:sp macro="" textlink="">
      <xdr:nvSpPr>
        <xdr:cNvPr id="392" name="AutoShape 292" descr="mail?cmd=cookie">
          <a:extLst>
            <a:ext uri="{FF2B5EF4-FFF2-40B4-BE49-F238E27FC236}">
              <a16:creationId xmlns:a16="http://schemas.microsoft.com/office/drawing/2014/main" id="{21BD7480-7612-40A2-85E1-FAE667A156BD}"/>
            </a:ext>
          </a:extLst>
        </xdr:cNvPr>
        <xdr:cNvSpPr>
          <a:spLocks noChangeAspect="1" noChangeArrowheads="1"/>
        </xdr:cNvSpPr>
      </xdr:nvSpPr>
      <xdr:spPr bwMode="auto">
        <a:xfrm>
          <a:off x="0" y="428434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153</xdr:row>
      <xdr:rowOff>0</xdr:rowOff>
    </xdr:from>
    <xdr:ext cx="9525" cy="733425"/>
    <xdr:sp macro="" textlink="">
      <xdr:nvSpPr>
        <xdr:cNvPr id="393" name="AutoShape 292" descr="mail?cmd=cookie">
          <a:extLst>
            <a:ext uri="{FF2B5EF4-FFF2-40B4-BE49-F238E27FC236}">
              <a16:creationId xmlns:a16="http://schemas.microsoft.com/office/drawing/2014/main" id="{4EE02242-AA57-44D2-BE71-218C9E56BFEB}"/>
            </a:ext>
          </a:extLst>
        </xdr:cNvPr>
        <xdr:cNvSpPr>
          <a:spLocks noChangeAspect="1" noChangeArrowheads="1"/>
        </xdr:cNvSpPr>
      </xdr:nvSpPr>
      <xdr:spPr bwMode="auto">
        <a:xfrm>
          <a:off x="0" y="428434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153</xdr:row>
      <xdr:rowOff>0</xdr:rowOff>
    </xdr:from>
    <xdr:ext cx="9525" cy="733425"/>
    <xdr:sp macro="" textlink="">
      <xdr:nvSpPr>
        <xdr:cNvPr id="394" name="AutoShape 292" descr="mail?cmd=cookie">
          <a:extLst>
            <a:ext uri="{FF2B5EF4-FFF2-40B4-BE49-F238E27FC236}">
              <a16:creationId xmlns:a16="http://schemas.microsoft.com/office/drawing/2014/main" id="{626C6E0C-389F-412C-8A1A-BB96C28561C7}"/>
            </a:ext>
          </a:extLst>
        </xdr:cNvPr>
        <xdr:cNvSpPr>
          <a:spLocks noChangeAspect="1" noChangeArrowheads="1"/>
        </xdr:cNvSpPr>
      </xdr:nvSpPr>
      <xdr:spPr bwMode="auto">
        <a:xfrm>
          <a:off x="0" y="428434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153</xdr:row>
      <xdr:rowOff>0</xdr:rowOff>
    </xdr:from>
    <xdr:ext cx="9525" cy="733425"/>
    <xdr:sp macro="" textlink="">
      <xdr:nvSpPr>
        <xdr:cNvPr id="395" name="AutoShape 292" descr="mail?cmd=cookie">
          <a:extLst>
            <a:ext uri="{FF2B5EF4-FFF2-40B4-BE49-F238E27FC236}">
              <a16:creationId xmlns:a16="http://schemas.microsoft.com/office/drawing/2014/main" id="{22DBE755-B5F8-4940-B0E4-0F035C036E98}"/>
            </a:ext>
          </a:extLst>
        </xdr:cNvPr>
        <xdr:cNvSpPr>
          <a:spLocks noChangeAspect="1" noChangeArrowheads="1"/>
        </xdr:cNvSpPr>
      </xdr:nvSpPr>
      <xdr:spPr bwMode="auto">
        <a:xfrm>
          <a:off x="0" y="428434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153</xdr:row>
      <xdr:rowOff>0</xdr:rowOff>
    </xdr:from>
    <xdr:ext cx="9525" cy="733425"/>
    <xdr:sp macro="" textlink="">
      <xdr:nvSpPr>
        <xdr:cNvPr id="396" name="AutoShape 292" descr="mail?cmd=cookie">
          <a:extLst>
            <a:ext uri="{FF2B5EF4-FFF2-40B4-BE49-F238E27FC236}">
              <a16:creationId xmlns:a16="http://schemas.microsoft.com/office/drawing/2014/main" id="{73616640-672E-477A-B073-AA0FB144F89E}"/>
            </a:ext>
          </a:extLst>
        </xdr:cNvPr>
        <xdr:cNvSpPr>
          <a:spLocks noChangeAspect="1" noChangeArrowheads="1"/>
        </xdr:cNvSpPr>
      </xdr:nvSpPr>
      <xdr:spPr bwMode="auto">
        <a:xfrm>
          <a:off x="0" y="428434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210</xdr:row>
      <xdr:rowOff>0</xdr:rowOff>
    </xdr:from>
    <xdr:ext cx="9525" cy="295275"/>
    <xdr:sp macro="" textlink="">
      <xdr:nvSpPr>
        <xdr:cNvPr id="397" name="AutoShape 292" descr="mail?cmd=cookie">
          <a:extLst>
            <a:ext uri="{FF2B5EF4-FFF2-40B4-BE49-F238E27FC236}">
              <a16:creationId xmlns:a16="http://schemas.microsoft.com/office/drawing/2014/main" id="{F04BC411-215B-445F-842C-B352EA789452}"/>
            </a:ext>
          </a:extLst>
        </xdr:cNvPr>
        <xdr:cNvSpPr>
          <a:spLocks noChangeAspect="1" noChangeArrowheads="1"/>
        </xdr:cNvSpPr>
      </xdr:nvSpPr>
      <xdr:spPr bwMode="auto">
        <a:xfrm>
          <a:off x="0" y="58045350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210</xdr:row>
      <xdr:rowOff>0</xdr:rowOff>
    </xdr:from>
    <xdr:ext cx="9525" cy="295275"/>
    <xdr:sp macro="" textlink="">
      <xdr:nvSpPr>
        <xdr:cNvPr id="398" name="AutoShape 292" descr="mail?cmd=cookie">
          <a:extLst>
            <a:ext uri="{FF2B5EF4-FFF2-40B4-BE49-F238E27FC236}">
              <a16:creationId xmlns:a16="http://schemas.microsoft.com/office/drawing/2014/main" id="{FFFE5AB9-4623-4DCC-845A-6BCB38A6226C}"/>
            </a:ext>
          </a:extLst>
        </xdr:cNvPr>
        <xdr:cNvSpPr>
          <a:spLocks noChangeAspect="1" noChangeArrowheads="1"/>
        </xdr:cNvSpPr>
      </xdr:nvSpPr>
      <xdr:spPr bwMode="auto">
        <a:xfrm>
          <a:off x="0" y="58045350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210</xdr:row>
      <xdr:rowOff>0</xdr:rowOff>
    </xdr:from>
    <xdr:ext cx="9525" cy="104775"/>
    <xdr:sp macro="" textlink="">
      <xdr:nvSpPr>
        <xdr:cNvPr id="399" name="AutoShape 292" descr="mail?cmd=cookie">
          <a:extLst>
            <a:ext uri="{FF2B5EF4-FFF2-40B4-BE49-F238E27FC236}">
              <a16:creationId xmlns:a16="http://schemas.microsoft.com/office/drawing/2014/main" id="{56AC3D4F-E73F-4E8E-8298-101A1D4F4173}"/>
            </a:ext>
          </a:extLst>
        </xdr:cNvPr>
        <xdr:cNvSpPr>
          <a:spLocks noChangeAspect="1" noChangeArrowheads="1"/>
        </xdr:cNvSpPr>
      </xdr:nvSpPr>
      <xdr:spPr bwMode="auto">
        <a:xfrm>
          <a:off x="0" y="58045350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210</xdr:row>
      <xdr:rowOff>0</xdr:rowOff>
    </xdr:from>
    <xdr:ext cx="9525" cy="104775"/>
    <xdr:sp macro="" textlink="">
      <xdr:nvSpPr>
        <xdr:cNvPr id="400" name="AutoShape 292" descr="mail?cmd=cookie">
          <a:extLst>
            <a:ext uri="{FF2B5EF4-FFF2-40B4-BE49-F238E27FC236}">
              <a16:creationId xmlns:a16="http://schemas.microsoft.com/office/drawing/2014/main" id="{6F41AACC-9945-4171-9EBB-380870C38B2D}"/>
            </a:ext>
          </a:extLst>
        </xdr:cNvPr>
        <xdr:cNvSpPr>
          <a:spLocks noChangeAspect="1" noChangeArrowheads="1"/>
        </xdr:cNvSpPr>
      </xdr:nvSpPr>
      <xdr:spPr bwMode="auto">
        <a:xfrm>
          <a:off x="0" y="58045350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210</xdr:row>
      <xdr:rowOff>0</xdr:rowOff>
    </xdr:from>
    <xdr:ext cx="9525" cy="104775"/>
    <xdr:sp macro="" textlink="">
      <xdr:nvSpPr>
        <xdr:cNvPr id="401" name="AutoShape 292" descr="mail?cmd=cookie">
          <a:extLst>
            <a:ext uri="{FF2B5EF4-FFF2-40B4-BE49-F238E27FC236}">
              <a16:creationId xmlns:a16="http://schemas.microsoft.com/office/drawing/2014/main" id="{91BDD1EA-1D2C-4A85-AFA1-553E6C7ECD17}"/>
            </a:ext>
          </a:extLst>
        </xdr:cNvPr>
        <xdr:cNvSpPr>
          <a:spLocks noChangeAspect="1" noChangeArrowheads="1"/>
        </xdr:cNvSpPr>
      </xdr:nvSpPr>
      <xdr:spPr bwMode="auto">
        <a:xfrm>
          <a:off x="0" y="58045350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210</xdr:row>
      <xdr:rowOff>0</xdr:rowOff>
    </xdr:from>
    <xdr:ext cx="9525" cy="295275"/>
    <xdr:sp macro="" textlink="">
      <xdr:nvSpPr>
        <xdr:cNvPr id="402" name="AutoShape 292" descr="mail?cmd=cookie">
          <a:extLst>
            <a:ext uri="{FF2B5EF4-FFF2-40B4-BE49-F238E27FC236}">
              <a16:creationId xmlns:a16="http://schemas.microsoft.com/office/drawing/2014/main" id="{9C9804F6-D213-494B-8928-8921D37651A6}"/>
            </a:ext>
          </a:extLst>
        </xdr:cNvPr>
        <xdr:cNvSpPr>
          <a:spLocks noChangeAspect="1" noChangeArrowheads="1"/>
        </xdr:cNvSpPr>
      </xdr:nvSpPr>
      <xdr:spPr bwMode="auto">
        <a:xfrm>
          <a:off x="0" y="58045350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210</xdr:row>
      <xdr:rowOff>0</xdr:rowOff>
    </xdr:from>
    <xdr:ext cx="9525" cy="295275"/>
    <xdr:sp macro="" textlink="">
      <xdr:nvSpPr>
        <xdr:cNvPr id="403" name="AutoShape 292" descr="mail?cmd=cookie">
          <a:extLst>
            <a:ext uri="{FF2B5EF4-FFF2-40B4-BE49-F238E27FC236}">
              <a16:creationId xmlns:a16="http://schemas.microsoft.com/office/drawing/2014/main" id="{AE1BB5F0-2CF3-4DB0-ACE1-CBB40E02E67E}"/>
            </a:ext>
          </a:extLst>
        </xdr:cNvPr>
        <xdr:cNvSpPr>
          <a:spLocks noChangeAspect="1" noChangeArrowheads="1"/>
        </xdr:cNvSpPr>
      </xdr:nvSpPr>
      <xdr:spPr bwMode="auto">
        <a:xfrm>
          <a:off x="0" y="58045350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210</xdr:row>
      <xdr:rowOff>0</xdr:rowOff>
    </xdr:from>
    <xdr:ext cx="9525" cy="733425"/>
    <xdr:sp macro="" textlink="">
      <xdr:nvSpPr>
        <xdr:cNvPr id="404" name="AutoShape 292" descr="mail?cmd=cookie">
          <a:extLst>
            <a:ext uri="{FF2B5EF4-FFF2-40B4-BE49-F238E27FC236}">
              <a16:creationId xmlns:a16="http://schemas.microsoft.com/office/drawing/2014/main" id="{DDB0EB1D-2009-4946-B712-8D2C6A9E0782}"/>
            </a:ext>
          </a:extLst>
        </xdr:cNvPr>
        <xdr:cNvSpPr>
          <a:spLocks noChangeAspect="1" noChangeArrowheads="1"/>
        </xdr:cNvSpPr>
      </xdr:nvSpPr>
      <xdr:spPr bwMode="auto">
        <a:xfrm>
          <a:off x="0" y="580453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210</xdr:row>
      <xdr:rowOff>0</xdr:rowOff>
    </xdr:from>
    <xdr:ext cx="9525" cy="733425"/>
    <xdr:sp macro="" textlink="">
      <xdr:nvSpPr>
        <xdr:cNvPr id="405" name="AutoShape 292" descr="mail?cmd=cookie">
          <a:extLst>
            <a:ext uri="{FF2B5EF4-FFF2-40B4-BE49-F238E27FC236}">
              <a16:creationId xmlns:a16="http://schemas.microsoft.com/office/drawing/2014/main" id="{33A43D09-FA9F-403E-8908-54F3C45866CF}"/>
            </a:ext>
          </a:extLst>
        </xdr:cNvPr>
        <xdr:cNvSpPr>
          <a:spLocks noChangeAspect="1" noChangeArrowheads="1"/>
        </xdr:cNvSpPr>
      </xdr:nvSpPr>
      <xdr:spPr bwMode="auto">
        <a:xfrm>
          <a:off x="0" y="580453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210</xdr:row>
      <xdr:rowOff>0</xdr:rowOff>
    </xdr:from>
    <xdr:ext cx="9525" cy="733425"/>
    <xdr:sp macro="" textlink="">
      <xdr:nvSpPr>
        <xdr:cNvPr id="406" name="AutoShape 292" descr="mail?cmd=cookie">
          <a:extLst>
            <a:ext uri="{FF2B5EF4-FFF2-40B4-BE49-F238E27FC236}">
              <a16:creationId xmlns:a16="http://schemas.microsoft.com/office/drawing/2014/main" id="{3BFBE3EC-224C-4291-A0BD-8294505F52CD}"/>
            </a:ext>
          </a:extLst>
        </xdr:cNvPr>
        <xdr:cNvSpPr>
          <a:spLocks noChangeAspect="1" noChangeArrowheads="1"/>
        </xdr:cNvSpPr>
      </xdr:nvSpPr>
      <xdr:spPr bwMode="auto">
        <a:xfrm>
          <a:off x="0" y="580453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210</xdr:row>
      <xdr:rowOff>0</xdr:rowOff>
    </xdr:from>
    <xdr:ext cx="9525" cy="733425"/>
    <xdr:sp macro="" textlink="">
      <xdr:nvSpPr>
        <xdr:cNvPr id="407" name="AutoShape 292" descr="mail?cmd=cookie">
          <a:extLst>
            <a:ext uri="{FF2B5EF4-FFF2-40B4-BE49-F238E27FC236}">
              <a16:creationId xmlns:a16="http://schemas.microsoft.com/office/drawing/2014/main" id="{E8FC06E6-6758-4E3E-9A8D-5BFD89CCA27A}"/>
            </a:ext>
          </a:extLst>
        </xdr:cNvPr>
        <xdr:cNvSpPr>
          <a:spLocks noChangeAspect="1" noChangeArrowheads="1"/>
        </xdr:cNvSpPr>
      </xdr:nvSpPr>
      <xdr:spPr bwMode="auto">
        <a:xfrm>
          <a:off x="0" y="580453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209</xdr:row>
      <xdr:rowOff>0</xdr:rowOff>
    </xdr:from>
    <xdr:ext cx="9525" cy="733425"/>
    <xdr:sp macro="" textlink="">
      <xdr:nvSpPr>
        <xdr:cNvPr id="408" name="AutoShape 292" descr="mail?cmd=cookie">
          <a:extLst>
            <a:ext uri="{FF2B5EF4-FFF2-40B4-BE49-F238E27FC236}">
              <a16:creationId xmlns:a16="http://schemas.microsoft.com/office/drawing/2014/main" id="{5964E0A4-9FC0-4E85-977C-FC4E760B10F5}"/>
            </a:ext>
          </a:extLst>
        </xdr:cNvPr>
        <xdr:cNvSpPr>
          <a:spLocks noChangeAspect="1" noChangeArrowheads="1"/>
        </xdr:cNvSpPr>
      </xdr:nvSpPr>
      <xdr:spPr bwMode="auto">
        <a:xfrm>
          <a:off x="0" y="57864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209</xdr:row>
      <xdr:rowOff>0</xdr:rowOff>
    </xdr:from>
    <xdr:ext cx="9525" cy="733425"/>
    <xdr:sp macro="" textlink="">
      <xdr:nvSpPr>
        <xdr:cNvPr id="409" name="AutoShape 292" descr="mail?cmd=cookie">
          <a:extLst>
            <a:ext uri="{FF2B5EF4-FFF2-40B4-BE49-F238E27FC236}">
              <a16:creationId xmlns:a16="http://schemas.microsoft.com/office/drawing/2014/main" id="{D5ED217C-3815-405D-9C2D-5F5F4FAB10B7}"/>
            </a:ext>
          </a:extLst>
        </xdr:cNvPr>
        <xdr:cNvSpPr>
          <a:spLocks noChangeAspect="1" noChangeArrowheads="1"/>
        </xdr:cNvSpPr>
      </xdr:nvSpPr>
      <xdr:spPr bwMode="auto">
        <a:xfrm>
          <a:off x="0" y="57864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209</xdr:row>
      <xdr:rowOff>0</xdr:rowOff>
    </xdr:from>
    <xdr:ext cx="9525" cy="733425"/>
    <xdr:sp macro="" textlink="">
      <xdr:nvSpPr>
        <xdr:cNvPr id="410" name="AutoShape 292" descr="mail?cmd=cookie">
          <a:extLst>
            <a:ext uri="{FF2B5EF4-FFF2-40B4-BE49-F238E27FC236}">
              <a16:creationId xmlns:a16="http://schemas.microsoft.com/office/drawing/2014/main" id="{4CFD956C-0702-420A-B297-E289368E7946}"/>
            </a:ext>
          </a:extLst>
        </xdr:cNvPr>
        <xdr:cNvSpPr>
          <a:spLocks noChangeAspect="1" noChangeArrowheads="1"/>
        </xdr:cNvSpPr>
      </xdr:nvSpPr>
      <xdr:spPr bwMode="auto">
        <a:xfrm>
          <a:off x="0" y="57864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209</xdr:row>
      <xdr:rowOff>0</xdr:rowOff>
    </xdr:from>
    <xdr:ext cx="9525" cy="733425"/>
    <xdr:sp macro="" textlink="">
      <xdr:nvSpPr>
        <xdr:cNvPr id="411" name="AutoShape 292" descr="mail?cmd=cookie">
          <a:extLst>
            <a:ext uri="{FF2B5EF4-FFF2-40B4-BE49-F238E27FC236}">
              <a16:creationId xmlns:a16="http://schemas.microsoft.com/office/drawing/2014/main" id="{029880F0-DF57-445A-B313-4C8EFB853011}"/>
            </a:ext>
          </a:extLst>
        </xdr:cNvPr>
        <xdr:cNvSpPr>
          <a:spLocks noChangeAspect="1" noChangeArrowheads="1"/>
        </xdr:cNvSpPr>
      </xdr:nvSpPr>
      <xdr:spPr bwMode="auto">
        <a:xfrm>
          <a:off x="0" y="57864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209</xdr:row>
      <xdr:rowOff>0</xdr:rowOff>
    </xdr:from>
    <xdr:ext cx="9525" cy="971550"/>
    <xdr:sp macro="" textlink="">
      <xdr:nvSpPr>
        <xdr:cNvPr id="412" name="AutoShape 292" descr="mail?cmd=cookie">
          <a:extLst>
            <a:ext uri="{FF2B5EF4-FFF2-40B4-BE49-F238E27FC236}">
              <a16:creationId xmlns:a16="http://schemas.microsoft.com/office/drawing/2014/main" id="{D47A7EAA-336B-4C3D-A3C1-17FE98D16D02}"/>
            </a:ext>
          </a:extLst>
        </xdr:cNvPr>
        <xdr:cNvSpPr>
          <a:spLocks noChangeAspect="1" noChangeArrowheads="1"/>
        </xdr:cNvSpPr>
      </xdr:nvSpPr>
      <xdr:spPr bwMode="auto">
        <a:xfrm>
          <a:off x="0" y="578643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209</xdr:row>
      <xdr:rowOff>0</xdr:rowOff>
    </xdr:from>
    <xdr:ext cx="9525" cy="971550"/>
    <xdr:sp macro="" textlink="">
      <xdr:nvSpPr>
        <xdr:cNvPr id="413" name="AutoShape 292" descr="mail?cmd=cookie">
          <a:extLst>
            <a:ext uri="{FF2B5EF4-FFF2-40B4-BE49-F238E27FC236}">
              <a16:creationId xmlns:a16="http://schemas.microsoft.com/office/drawing/2014/main" id="{DAD8CFD5-A0C0-44C6-96F2-9FE92DA62AA9}"/>
            </a:ext>
          </a:extLst>
        </xdr:cNvPr>
        <xdr:cNvSpPr>
          <a:spLocks noChangeAspect="1" noChangeArrowheads="1"/>
        </xdr:cNvSpPr>
      </xdr:nvSpPr>
      <xdr:spPr bwMode="auto">
        <a:xfrm>
          <a:off x="0" y="578643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209</xdr:row>
      <xdr:rowOff>0</xdr:rowOff>
    </xdr:from>
    <xdr:ext cx="9525" cy="971550"/>
    <xdr:sp macro="" textlink="">
      <xdr:nvSpPr>
        <xdr:cNvPr id="414" name="AutoShape 292" descr="mail?cmd=cookie">
          <a:extLst>
            <a:ext uri="{FF2B5EF4-FFF2-40B4-BE49-F238E27FC236}">
              <a16:creationId xmlns:a16="http://schemas.microsoft.com/office/drawing/2014/main" id="{9ED0F7C1-35B0-45B6-8F48-70D1C2FD1873}"/>
            </a:ext>
          </a:extLst>
        </xdr:cNvPr>
        <xdr:cNvSpPr>
          <a:spLocks noChangeAspect="1" noChangeArrowheads="1"/>
        </xdr:cNvSpPr>
      </xdr:nvSpPr>
      <xdr:spPr bwMode="auto">
        <a:xfrm>
          <a:off x="0" y="578643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209</xdr:row>
      <xdr:rowOff>0</xdr:rowOff>
    </xdr:from>
    <xdr:ext cx="9525" cy="971550"/>
    <xdr:sp macro="" textlink="">
      <xdr:nvSpPr>
        <xdr:cNvPr id="415" name="AutoShape 292" descr="mail?cmd=cookie">
          <a:extLst>
            <a:ext uri="{FF2B5EF4-FFF2-40B4-BE49-F238E27FC236}">
              <a16:creationId xmlns:a16="http://schemas.microsoft.com/office/drawing/2014/main" id="{AFA75B96-CF34-4EAD-BAA9-F1106F4FC603}"/>
            </a:ext>
          </a:extLst>
        </xdr:cNvPr>
        <xdr:cNvSpPr>
          <a:spLocks noChangeAspect="1" noChangeArrowheads="1"/>
        </xdr:cNvSpPr>
      </xdr:nvSpPr>
      <xdr:spPr bwMode="auto">
        <a:xfrm>
          <a:off x="0" y="578643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210</xdr:row>
      <xdr:rowOff>0</xdr:rowOff>
    </xdr:from>
    <xdr:ext cx="9525" cy="295275"/>
    <xdr:sp macro="" textlink="">
      <xdr:nvSpPr>
        <xdr:cNvPr id="416" name="AutoShape 292" descr="mail?cmd=cookie">
          <a:extLst>
            <a:ext uri="{FF2B5EF4-FFF2-40B4-BE49-F238E27FC236}">
              <a16:creationId xmlns:a16="http://schemas.microsoft.com/office/drawing/2014/main" id="{B1107F8E-7EFA-44DD-B6B7-89E6A98EF993}"/>
            </a:ext>
          </a:extLst>
        </xdr:cNvPr>
        <xdr:cNvSpPr>
          <a:spLocks noChangeAspect="1" noChangeArrowheads="1"/>
        </xdr:cNvSpPr>
      </xdr:nvSpPr>
      <xdr:spPr bwMode="auto">
        <a:xfrm>
          <a:off x="0" y="58045350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210</xdr:row>
      <xdr:rowOff>0</xdr:rowOff>
    </xdr:from>
    <xdr:ext cx="9525" cy="295275"/>
    <xdr:sp macro="" textlink="">
      <xdr:nvSpPr>
        <xdr:cNvPr id="417" name="AutoShape 292" descr="mail?cmd=cookie">
          <a:extLst>
            <a:ext uri="{FF2B5EF4-FFF2-40B4-BE49-F238E27FC236}">
              <a16:creationId xmlns:a16="http://schemas.microsoft.com/office/drawing/2014/main" id="{1406F651-8514-48FC-9BBE-597C09216F89}"/>
            </a:ext>
          </a:extLst>
        </xdr:cNvPr>
        <xdr:cNvSpPr>
          <a:spLocks noChangeAspect="1" noChangeArrowheads="1"/>
        </xdr:cNvSpPr>
      </xdr:nvSpPr>
      <xdr:spPr bwMode="auto">
        <a:xfrm>
          <a:off x="0" y="58045350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210</xdr:row>
      <xdr:rowOff>0</xdr:rowOff>
    </xdr:from>
    <xdr:ext cx="9525" cy="104775"/>
    <xdr:sp macro="" textlink="">
      <xdr:nvSpPr>
        <xdr:cNvPr id="418" name="AutoShape 292" descr="mail?cmd=cookie">
          <a:extLst>
            <a:ext uri="{FF2B5EF4-FFF2-40B4-BE49-F238E27FC236}">
              <a16:creationId xmlns:a16="http://schemas.microsoft.com/office/drawing/2014/main" id="{12C82817-56D4-4BA2-AFDF-59F604B6D643}"/>
            </a:ext>
          </a:extLst>
        </xdr:cNvPr>
        <xdr:cNvSpPr>
          <a:spLocks noChangeAspect="1" noChangeArrowheads="1"/>
        </xdr:cNvSpPr>
      </xdr:nvSpPr>
      <xdr:spPr bwMode="auto">
        <a:xfrm>
          <a:off x="0" y="58045350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210</xdr:row>
      <xdr:rowOff>0</xdr:rowOff>
    </xdr:from>
    <xdr:ext cx="9525" cy="104775"/>
    <xdr:sp macro="" textlink="">
      <xdr:nvSpPr>
        <xdr:cNvPr id="419" name="AutoShape 292" descr="mail?cmd=cookie">
          <a:extLst>
            <a:ext uri="{FF2B5EF4-FFF2-40B4-BE49-F238E27FC236}">
              <a16:creationId xmlns:a16="http://schemas.microsoft.com/office/drawing/2014/main" id="{6F271326-462F-479B-9800-F22C86B244CA}"/>
            </a:ext>
          </a:extLst>
        </xdr:cNvPr>
        <xdr:cNvSpPr>
          <a:spLocks noChangeAspect="1" noChangeArrowheads="1"/>
        </xdr:cNvSpPr>
      </xdr:nvSpPr>
      <xdr:spPr bwMode="auto">
        <a:xfrm>
          <a:off x="0" y="58045350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210</xdr:row>
      <xdr:rowOff>0</xdr:rowOff>
    </xdr:from>
    <xdr:ext cx="9525" cy="104775"/>
    <xdr:sp macro="" textlink="">
      <xdr:nvSpPr>
        <xdr:cNvPr id="420" name="AutoShape 292" descr="mail?cmd=cookie">
          <a:extLst>
            <a:ext uri="{FF2B5EF4-FFF2-40B4-BE49-F238E27FC236}">
              <a16:creationId xmlns:a16="http://schemas.microsoft.com/office/drawing/2014/main" id="{928F06AA-877F-4EA1-B015-1964820F1121}"/>
            </a:ext>
          </a:extLst>
        </xdr:cNvPr>
        <xdr:cNvSpPr>
          <a:spLocks noChangeAspect="1" noChangeArrowheads="1"/>
        </xdr:cNvSpPr>
      </xdr:nvSpPr>
      <xdr:spPr bwMode="auto">
        <a:xfrm>
          <a:off x="0" y="58045350"/>
          <a:ext cx="95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210</xdr:row>
      <xdr:rowOff>0</xdr:rowOff>
    </xdr:from>
    <xdr:ext cx="9525" cy="295275"/>
    <xdr:sp macro="" textlink="">
      <xdr:nvSpPr>
        <xdr:cNvPr id="421" name="AutoShape 292" descr="mail?cmd=cookie">
          <a:extLst>
            <a:ext uri="{FF2B5EF4-FFF2-40B4-BE49-F238E27FC236}">
              <a16:creationId xmlns:a16="http://schemas.microsoft.com/office/drawing/2014/main" id="{46354FD1-D797-49D1-89F9-FB8B8EBDD9E3}"/>
            </a:ext>
          </a:extLst>
        </xdr:cNvPr>
        <xdr:cNvSpPr>
          <a:spLocks noChangeAspect="1" noChangeArrowheads="1"/>
        </xdr:cNvSpPr>
      </xdr:nvSpPr>
      <xdr:spPr bwMode="auto">
        <a:xfrm>
          <a:off x="0" y="58045350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210</xdr:row>
      <xdr:rowOff>0</xdr:rowOff>
    </xdr:from>
    <xdr:ext cx="9525" cy="295275"/>
    <xdr:sp macro="" textlink="">
      <xdr:nvSpPr>
        <xdr:cNvPr id="422" name="AutoShape 292" descr="mail?cmd=cookie">
          <a:extLst>
            <a:ext uri="{FF2B5EF4-FFF2-40B4-BE49-F238E27FC236}">
              <a16:creationId xmlns:a16="http://schemas.microsoft.com/office/drawing/2014/main" id="{B2E3921C-0BCD-460E-B1F4-F327D98C1294}"/>
            </a:ext>
          </a:extLst>
        </xdr:cNvPr>
        <xdr:cNvSpPr>
          <a:spLocks noChangeAspect="1" noChangeArrowheads="1"/>
        </xdr:cNvSpPr>
      </xdr:nvSpPr>
      <xdr:spPr bwMode="auto">
        <a:xfrm>
          <a:off x="0" y="58045350"/>
          <a:ext cx="95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210</xdr:row>
      <xdr:rowOff>0</xdr:rowOff>
    </xdr:from>
    <xdr:ext cx="9525" cy="733425"/>
    <xdr:sp macro="" textlink="">
      <xdr:nvSpPr>
        <xdr:cNvPr id="423" name="AutoShape 292" descr="mail?cmd=cookie">
          <a:extLst>
            <a:ext uri="{FF2B5EF4-FFF2-40B4-BE49-F238E27FC236}">
              <a16:creationId xmlns:a16="http://schemas.microsoft.com/office/drawing/2014/main" id="{8DD9D8A9-48D6-4D06-AE23-416CADE3E1CC}"/>
            </a:ext>
          </a:extLst>
        </xdr:cNvPr>
        <xdr:cNvSpPr>
          <a:spLocks noChangeAspect="1" noChangeArrowheads="1"/>
        </xdr:cNvSpPr>
      </xdr:nvSpPr>
      <xdr:spPr bwMode="auto">
        <a:xfrm>
          <a:off x="0" y="580453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210</xdr:row>
      <xdr:rowOff>0</xdr:rowOff>
    </xdr:from>
    <xdr:ext cx="9525" cy="733425"/>
    <xdr:sp macro="" textlink="">
      <xdr:nvSpPr>
        <xdr:cNvPr id="424" name="AutoShape 292" descr="mail?cmd=cookie">
          <a:extLst>
            <a:ext uri="{FF2B5EF4-FFF2-40B4-BE49-F238E27FC236}">
              <a16:creationId xmlns:a16="http://schemas.microsoft.com/office/drawing/2014/main" id="{508CADE8-6EED-4E6F-B50D-FC2525EC108A}"/>
            </a:ext>
          </a:extLst>
        </xdr:cNvPr>
        <xdr:cNvSpPr>
          <a:spLocks noChangeAspect="1" noChangeArrowheads="1"/>
        </xdr:cNvSpPr>
      </xdr:nvSpPr>
      <xdr:spPr bwMode="auto">
        <a:xfrm>
          <a:off x="0" y="580453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210</xdr:row>
      <xdr:rowOff>0</xdr:rowOff>
    </xdr:from>
    <xdr:ext cx="9525" cy="733425"/>
    <xdr:sp macro="" textlink="">
      <xdr:nvSpPr>
        <xdr:cNvPr id="425" name="AutoShape 292" descr="mail?cmd=cookie">
          <a:extLst>
            <a:ext uri="{FF2B5EF4-FFF2-40B4-BE49-F238E27FC236}">
              <a16:creationId xmlns:a16="http://schemas.microsoft.com/office/drawing/2014/main" id="{F57969D5-4697-4FBA-A9D4-C967E68E167D}"/>
            </a:ext>
          </a:extLst>
        </xdr:cNvPr>
        <xdr:cNvSpPr>
          <a:spLocks noChangeAspect="1" noChangeArrowheads="1"/>
        </xdr:cNvSpPr>
      </xdr:nvSpPr>
      <xdr:spPr bwMode="auto">
        <a:xfrm>
          <a:off x="0" y="580453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210</xdr:row>
      <xdr:rowOff>0</xdr:rowOff>
    </xdr:from>
    <xdr:ext cx="9525" cy="733425"/>
    <xdr:sp macro="" textlink="">
      <xdr:nvSpPr>
        <xdr:cNvPr id="426" name="AutoShape 292" descr="mail?cmd=cookie">
          <a:extLst>
            <a:ext uri="{FF2B5EF4-FFF2-40B4-BE49-F238E27FC236}">
              <a16:creationId xmlns:a16="http://schemas.microsoft.com/office/drawing/2014/main" id="{4E7CA3A6-3DD7-4486-8B82-3B7FA46766B0}"/>
            </a:ext>
          </a:extLst>
        </xdr:cNvPr>
        <xdr:cNvSpPr>
          <a:spLocks noChangeAspect="1" noChangeArrowheads="1"/>
        </xdr:cNvSpPr>
      </xdr:nvSpPr>
      <xdr:spPr bwMode="auto">
        <a:xfrm>
          <a:off x="0" y="5804535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209</xdr:row>
      <xdr:rowOff>0</xdr:rowOff>
    </xdr:from>
    <xdr:ext cx="9525" cy="733425"/>
    <xdr:sp macro="" textlink="">
      <xdr:nvSpPr>
        <xdr:cNvPr id="427" name="AutoShape 292" descr="mail?cmd=cookie">
          <a:extLst>
            <a:ext uri="{FF2B5EF4-FFF2-40B4-BE49-F238E27FC236}">
              <a16:creationId xmlns:a16="http://schemas.microsoft.com/office/drawing/2014/main" id="{C74C4BEC-AC8E-4273-9D22-CFEDA102B7AE}"/>
            </a:ext>
          </a:extLst>
        </xdr:cNvPr>
        <xdr:cNvSpPr>
          <a:spLocks noChangeAspect="1" noChangeArrowheads="1"/>
        </xdr:cNvSpPr>
      </xdr:nvSpPr>
      <xdr:spPr bwMode="auto">
        <a:xfrm>
          <a:off x="0" y="57864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209</xdr:row>
      <xdr:rowOff>0</xdr:rowOff>
    </xdr:from>
    <xdr:ext cx="9525" cy="733425"/>
    <xdr:sp macro="" textlink="">
      <xdr:nvSpPr>
        <xdr:cNvPr id="428" name="AutoShape 292" descr="mail?cmd=cookie">
          <a:extLst>
            <a:ext uri="{FF2B5EF4-FFF2-40B4-BE49-F238E27FC236}">
              <a16:creationId xmlns:a16="http://schemas.microsoft.com/office/drawing/2014/main" id="{76769638-03FC-45D0-A1BA-40BB8CC21CF0}"/>
            </a:ext>
          </a:extLst>
        </xdr:cNvPr>
        <xdr:cNvSpPr>
          <a:spLocks noChangeAspect="1" noChangeArrowheads="1"/>
        </xdr:cNvSpPr>
      </xdr:nvSpPr>
      <xdr:spPr bwMode="auto">
        <a:xfrm>
          <a:off x="0" y="57864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209</xdr:row>
      <xdr:rowOff>0</xdr:rowOff>
    </xdr:from>
    <xdr:ext cx="9525" cy="733425"/>
    <xdr:sp macro="" textlink="">
      <xdr:nvSpPr>
        <xdr:cNvPr id="429" name="AutoShape 292" descr="mail?cmd=cookie">
          <a:extLst>
            <a:ext uri="{FF2B5EF4-FFF2-40B4-BE49-F238E27FC236}">
              <a16:creationId xmlns:a16="http://schemas.microsoft.com/office/drawing/2014/main" id="{3220D01A-A4B6-4F02-9B85-4FD2B64939AB}"/>
            </a:ext>
          </a:extLst>
        </xdr:cNvPr>
        <xdr:cNvSpPr>
          <a:spLocks noChangeAspect="1" noChangeArrowheads="1"/>
        </xdr:cNvSpPr>
      </xdr:nvSpPr>
      <xdr:spPr bwMode="auto">
        <a:xfrm>
          <a:off x="0" y="57864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209</xdr:row>
      <xdr:rowOff>0</xdr:rowOff>
    </xdr:from>
    <xdr:ext cx="9525" cy="733425"/>
    <xdr:sp macro="" textlink="">
      <xdr:nvSpPr>
        <xdr:cNvPr id="430" name="AutoShape 292" descr="mail?cmd=cookie">
          <a:extLst>
            <a:ext uri="{FF2B5EF4-FFF2-40B4-BE49-F238E27FC236}">
              <a16:creationId xmlns:a16="http://schemas.microsoft.com/office/drawing/2014/main" id="{1D1D9FBA-55F0-41A2-A45F-F4121858B0BB}"/>
            </a:ext>
          </a:extLst>
        </xdr:cNvPr>
        <xdr:cNvSpPr>
          <a:spLocks noChangeAspect="1" noChangeArrowheads="1"/>
        </xdr:cNvSpPr>
      </xdr:nvSpPr>
      <xdr:spPr bwMode="auto">
        <a:xfrm>
          <a:off x="0" y="5786437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209</xdr:row>
      <xdr:rowOff>0</xdr:rowOff>
    </xdr:from>
    <xdr:ext cx="9525" cy="971550"/>
    <xdr:sp macro="" textlink="">
      <xdr:nvSpPr>
        <xdr:cNvPr id="431" name="AutoShape 292" descr="mail?cmd=cookie">
          <a:extLst>
            <a:ext uri="{FF2B5EF4-FFF2-40B4-BE49-F238E27FC236}">
              <a16:creationId xmlns:a16="http://schemas.microsoft.com/office/drawing/2014/main" id="{9CAF1300-606B-4813-AF25-203A3F39D2BB}"/>
            </a:ext>
          </a:extLst>
        </xdr:cNvPr>
        <xdr:cNvSpPr>
          <a:spLocks noChangeAspect="1" noChangeArrowheads="1"/>
        </xdr:cNvSpPr>
      </xdr:nvSpPr>
      <xdr:spPr bwMode="auto">
        <a:xfrm>
          <a:off x="0" y="578643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209</xdr:row>
      <xdr:rowOff>0</xdr:rowOff>
    </xdr:from>
    <xdr:ext cx="9525" cy="971550"/>
    <xdr:sp macro="" textlink="">
      <xdr:nvSpPr>
        <xdr:cNvPr id="432" name="AutoShape 292" descr="mail?cmd=cookie">
          <a:extLst>
            <a:ext uri="{FF2B5EF4-FFF2-40B4-BE49-F238E27FC236}">
              <a16:creationId xmlns:a16="http://schemas.microsoft.com/office/drawing/2014/main" id="{B7614E7F-0C2A-476A-93DE-F275F417C2E1}"/>
            </a:ext>
          </a:extLst>
        </xdr:cNvPr>
        <xdr:cNvSpPr>
          <a:spLocks noChangeAspect="1" noChangeArrowheads="1"/>
        </xdr:cNvSpPr>
      </xdr:nvSpPr>
      <xdr:spPr bwMode="auto">
        <a:xfrm>
          <a:off x="0" y="578643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209</xdr:row>
      <xdr:rowOff>0</xdr:rowOff>
    </xdr:from>
    <xdr:ext cx="9525" cy="971550"/>
    <xdr:sp macro="" textlink="">
      <xdr:nvSpPr>
        <xdr:cNvPr id="433" name="AutoShape 292" descr="mail?cmd=cookie">
          <a:extLst>
            <a:ext uri="{FF2B5EF4-FFF2-40B4-BE49-F238E27FC236}">
              <a16:creationId xmlns:a16="http://schemas.microsoft.com/office/drawing/2014/main" id="{AFC54B59-B65E-4AA3-9C30-EE87EB9B53B7}"/>
            </a:ext>
          </a:extLst>
        </xdr:cNvPr>
        <xdr:cNvSpPr>
          <a:spLocks noChangeAspect="1" noChangeArrowheads="1"/>
        </xdr:cNvSpPr>
      </xdr:nvSpPr>
      <xdr:spPr bwMode="auto">
        <a:xfrm>
          <a:off x="0" y="578643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209</xdr:row>
      <xdr:rowOff>0</xdr:rowOff>
    </xdr:from>
    <xdr:ext cx="9525" cy="971550"/>
    <xdr:sp macro="" textlink="">
      <xdr:nvSpPr>
        <xdr:cNvPr id="434" name="AutoShape 292" descr="mail?cmd=cookie">
          <a:extLst>
            <a:ext uri="{FF2B5EF4-FFF2-40B4-BE49-F238E27FC236}">
              <a16:creationId xmlns:a16="http://schemas.microsoft.com/office/drawing/2014/main" id="{0E0D882A-008D-4A19-AC36-D89EC0A9023C}"/>
            </a:ext>
          </a:extLst>
        </xdr:cNvPr>
        <xdr:cNvSpPr>
          <a:spLocks noChangeAspect="1" noChangeArrowheads="1"/>
        </xdr:cNvSpPr>
      </xdr:nvSpPr>
      <xdr:spPr bwMode="auto">
        <a:xfrm>
          <a:off x="0" y="5786437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35" name="AutoShape 292" descr="mail?cmd=cookie">
          <a:extLst>
            <a:ext uri="{FF2B5EF4-FFF2-40B4-BE49-F238E27FC236}">
              <a16:creationId xmlns:a16="http://schemas.microsoft.com/office/drawing/2014/main" id="{0E68453F-A73B-443E-AC5A-BCD555A90B43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36" name="AutoShape 292" descr="mail?cmd=cookie">
          <a:extLst>
            <a:ext uri="{FF2B5EF4-FFF2-40B4-BE49-F238E27FC236}">
              <a16:creationId xmlns:a16="http://schemas.microsoft.com/office/drawing/2014/main" id="{F358B4CA-4BE8-4B02-9B99-258DDABB0E3C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37" name="AutoShape 292" descr="mail?cmd=cookie">
          <a:extLst>
            <a:ext uri="{FF2B5EF4-FFF2-40B4-BE49-F238E27FC236}">
              <a16:creationId xmlns:a16="http://schemas.microsoft.com/office/drawing/2014/main" id="{4D0821BE-6BE9-492E-B3CA-AD17B937EB3C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38" name="AutoShape 292" descr="mail?cmd=cookie">
          <a:extLst>
            <a:ext uri="{FF2B5EF4-FFF2-40B4-BE49-F238E27FC236}">
              <a16:creationId xmlns:a16="http://schemas.microsoft.com/office/drawing/2014/main" id="{5F15EBC1-398B-49F7-9E4F-55B360E10FD4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39" name="AutoShape 292" descr="mail?cmd=cookie">
          <a:extLst>
            <a:ext uri="{FF2B5EF4-FFF2-40B4-BE49-F238E27FC236}">
              <a16:creationId xmlns:a16="http://schemas.microsoft.com/office/drawing/2014/main" id="{82258CEF-C784-438B-9109-89FBFC8A6F9B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40" name="AutoShape 292" descr="mail?cmd=cookie">
          <a:extLst>
            <a:ext uri="{FF2B5EF4-FFF2-40B4-BE49-F238E27FC236}">
              <a16:creationId xmlns:a16="http://schemas.microsoft.com/office/drawing/2014/main" id="{F8D152CB-D9BF-4F97-916A-1EDAC8FE9020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41" name="AutoShape 292" descr="mail?cmd=cookie">
          <a:extLst>
            <a:ext uri="{FF2B5EF4-FFF2-40B4-BE49-F238E27FC236}">
              <a16:creationId xmlns:a16="http://schemas.microsoft.com/office/drawing/2014/main" id="{AF57D359-AD0F-4266-BDC7-9D6FE5D562B9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42" name="AutoShape 292" descr="mail?cmd=cookie">
          <a:extLst>
            <a:ext uri="{FF2B5EF4-FFF2-40B4-BE49-F238E27FC236}">
              <a16:creationId xmlns:a16="http://schemas.microsoft.com/office/drawing/2014/main" id="{24B8F46A-79F7-4946-B3F5-3199E71EC905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43" name="AutoShape 292" descr="mail?cmd=cookie">
          <a:extLst>
            <a:ext uri="{FF2B5EF4-FFF2-40B4-BE49-F238E27FC236}">
              <a16:creationId xmlns:a16="http://schemas.microsoft.com/office/drawing/2014/main" id="{F79DC97E-76D2-47B3-8F4C-3C382626B6FD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44" name="AutoShape 292" descr="mail?cmd=cookie">
          <a:extLst>
            <a:ext uri="{FF2B5EF4-FFF2-40B4-BE49-F238E27FC236}">
              <a16:creationId xmlns:a16="http://schemas.microsoft.com/office/drawing/2014/main" id="{5880EA12-2F2C-4991-A9D1-634585EBEEA2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45" name="AutoShape 292" descr="mail?cmd=cookie">
          <a:extLst>
            <a:ext uri="{FF2B5EF4-FFF2-40B4-BE49-F238E27FC236}">
              <a16:creationId xmlns:a16="http://schemas.microsoft.com/office/drawing/2014/main" id="{A3816223-3ACA-4552-A5E6-8E8244B6F327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46" name="AutoShape 292" descr="mail?cmd=cookie">
          <a:extLst>
            <a:ext uri="{FF2B5EF4-FFF2-40B4-BE49-F238E27FC236}">
              <a16:creationId xmlns:a16="http://schemas.microsoft.com/office/drawing/2014/main" id="{77D9C3CE-026C-4E79-A39E-46447B570958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47" name="AutoShape 292" descr="mail?cmd=cookie">
          <a:extLst>
            <a:ext uri="{FF2B5EF4-FFF2-40B4-BE49-F238E27FC236}">
              <a16:creationId xmlns:a16="http://schemas.microsoft.com/office/drawing/2014/main" id="{603F479F-5B9D-4539-9133-B08A350120B6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48" name="AutoShape 292" descr="mail?cmd=cookie">
          <a:extLst>
            <a:ext uri="{FF2B5EF4-FFF2-40B4-BE49-F238E27FC236}">
              <a16:creationId xmlns:a16="http://schemas.microsoft.com/office/drawing/2014/main" id="{0B60533D-632C-40C2-A9F4-49C58E181FBC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49" name="AutoShape 292" descr="mail?cmd=cookie">
          <a:extLst>
            <a:ext uri="{FF2B5EF4-FFF2-40B4-BE49-F238E27FC236}">
              <a16:creationId xmlns:a16="http://schemas.microsoft.com/office/drawing/2014/main" id="{9FF6FD02-D54F-40D9-873D-29215B3246BE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50" name="AutoShape 292" descr="mail?cmd=cookie">
          <a:extLst>
            <a:ext uri="{FF2B5EF4-FFF2-40B4-BE49-F238E27FC236}">
              <a16:creationId xmlns:a16="http://schemas.microsoft.com/office/drawing/2014/main" id="{41779F67-9A6D-4ED2-B466-38FADC0B60E6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51" name="AutoShape 292" descr="mail?cmd=cookie">
          <a:extLst>
            <a:ext uri="{FF2B5EF4-FFF2-40B4-BE49-F238E27FC236}">
              <a16:creationId xmlns:a16="http://schemas.microsoft.com/office/drawing/2014/main" id="{087915EE-C810-45E2-B4D1-B5485D0CA3C9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52" name="AutoShape 292" descr="mail?cmd=cookie">
          <a:extLst>
            <a:ext uri="{FF2B5EF4-FFF2-40B4-BE49-F238E27FC236}">
              <a16:creationId xmlns:a16="http://schemas.microsoft.com/office/drawing/2014/main" id="{134265ED-BAEA-41E8-A65F-83F47C8F2828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53" name="AutoShape 292" descr="mail?cmd=cookie">
          <a:extLst>
            <a:ext uri="{FF2B5EF4-FFF2-40B4-BE49-F238E27FC236}">
              <a16:creationId xmlns:a16="http://schemas.microsoft.com/office/drawing/2014/main" id="{348F56A4-DD6F-45F6-82A0-264A23008EC7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54" name="AutoShape 292" descr="mail?cmd=cookie">
          <a:extLst>
            <a:ext uri="{FF2B5EF4-FFF2-40B4-BE49-F238E27FC236}">
              <a16:creationId xmlns:a16="http://schemas.microsoft.com/office/drawing/2014/main" id="{AB2BD56B-D07C-4ABE-98A5-415C59027197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55" name="AutoShape 292" descr="mail?cmd=cookie">
          <a:extLst>
            <a:ext uri="{FF2B5EF4-FFF2-40B4-BE49-F238E27FC236}">
              <a16:creationId xmlns:a16="http://schemas.microsoft.com/office/drawing/2014/main" id="{6B72B3FA-8194-4D63-9F8A-B4FA04BDECF1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56" name="AutoShape 292" descr="mail?cmd=cookie">
          <a:extLst>
            <a:ext uri="{FF2B5EF4-FFF2-40B4-BE49-F238E27FC236}">
              <a16:creationId xmlns:a16="http://schemas.microsoft.com/office/drawing/2014/main" id="{70336B54-BDE2-4746-AA32-E0B194A772D3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57" name="AutoShape 292" descr="mail?cmd=cookie">
          <a:extLst>
            <a:ext uri="{FF2B5EF4-FFF2-40B4-BE49-F238E27FC236}">
              <a16:creationId xmlns:a16="http://schemas.microsoft.com/office/drawing/2014/main" id="{67CB6022-1994-4AF8-8BC2-FF61580D5414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58" name="AutoShape 292" descr="mail?cmd=cookie">
          <a:extLst>
            <a:ext uri="{FF2B5EF4-FFF2-40B4-BE49-F238E27FC236}">
              <a16:creationId xmlns:a16="http://schemas.microsoft.com/office/drawing/2014/main" id="{5E52F784-A397-491E-8DC5-9C5EA3B354E4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59" name="AutoShape 292" descr="mail?cmd=cookie">
          <a:extLst>
            <a:ext uri="{FF2B5EF4-FFF2-40B4-BE49-F238E27FC236}">
              <a16:creationId xmlns:a16="http://schemas.microsoft.com/office/drawing/2014/main" id="{EABD0251-F170-488F-82BE-52D6A80B9D41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60" name="AutoShape 292" descr="mail?cmd=cookie">
          <a:extLst>
            <a:ext uri="{FF2B5EF4-FFF2-40B4-BE49-F238E27FC236}">
              <a16:creationId xmlns:a16="http://schemas.microsoft.com/office/drawing/2014/main" id="{5B2FFE15-FABA-4021-9FFC-9D04F6E7083D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61" name="AutoShape 292" descr="mail?cmd=cookie">
          <a:extLst>
            <a:ext uri="{FF2B5EF4-FFF2-40B4-BE49-F238E27FC236}">
              <a16:creationId xmlns:a16="http://schemas.microsoft.com/office/drawing/2014/main" id="{FB266531-3E02-4E5B-AA9C-E8B712C9DD99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62" name="AutoShape 292" descr="mail?cmd=cookie">
          <a:extLst>
            <a:ext uri="{FF2B5EF4-FFF2-40B4-BE49-F238E27FC236}">
              <a16:creationId xmlns:a16="http://schemas.microsoft.com/office/drawing/2014/main" id="{F01BD6F0-9831-4980-9F37-879D61686E42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63" name="AutoShape 292" descr="mail?cmd=cookie">
          <a:extLst>
            <a:ext uri="{FF2B5EF4-FFF2-40B4-BE49-F238E27FC236}">
              <a16:creationId xmlns:a16="http://schemas.microsoft.com/office/drawing/2014/main" id="{DA9C9545-970F-477D-B12E-2220C85AFF57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64" name="AutoShape 292" descr="mail?cmd=cookie">
          <a:extLst>
            <a:ext uri="{FF2B5EF4-FFF2-40B4-BE49-F238E27FC236}">
              <a16:creationId xmlns:a16="http://schemas.microsoft.com/office/drawing/2014/main" id="{E74265D5-4D2C-409A-89A8-DADD752E849D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65" name="AutoShape 292" descr="mail?cmd=cookie">
          <a:extLst>
            <a:ext uri="{FF2B5EF4-FFF2-40B4-BE49-F238E27FC236}">
              <a16:creationId xmlns:a16="http://schemas.microsoft.com/office/drawing/2014/main" id="{2C4B239A-7960-45B4-97FE-F75F9B6EB39A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66" name="AutoShape 292" descr="mail?cmd=cookie">
          <a:extLst>
            <a:ext uri="{FF2B5EF4-FFF2-40B4-BE49-F238E27FC236}">
              <a16:creationId xmlns:a16="http://schemas.microsoft.com/office/drawing/2014/main" id="{B2E43DDA-DCE1-4D75-85CF-183E6FAABFBE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67" name="AutoShape 292" descr="mail?cmd=cookie">
          <a:extLst>
            <a:ext uri="{FF2B5EF4-FFF2-40B4-BE49-F238E27FC236}">
              <a16:creationId xmlns:a16="http://schemas.microsoft.com/office/drawing/2014/main" id="{80BC40F0-B5F4-4780-BF60-8B6CD45F6D19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68" name="AutoShape 292" descr="mail?cmd=cookie">
          <a:extLst>
            <a:ext uri="{FF2B5EF4-FFF2-40B4-BE49-F238E27FC236}">
              <a16:creationId xmlns:a16="http://schemas.microsoft.com/office/drawing/2014/main" id="{14129772-A516-4339-8BAC-4A0696979348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69" name="AutoShape 292" descr="mail?cmd=cookie">
          <a:extLst>
            <a:ext uri="{FF2B5EF4-FFF2-40B4-BE49-F238E27FC236}">
              <a16:creationId xmlns:a16="http://schemas.microsoft.com/office/drawing/2014/main" id="{F146E589-10F5-4D8A-B553-E52A2EA3E498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70" name="AutoShape 292" descr="mail?cmd=cookie">
          <a:extLst>
            <a:ext uri="{FF2B5EF4-FFF2-40B4-BE49-F238E27FC236}">
              <a16:creationId xmlns:a16="http://schemas.microsoft.com/office/drawing/2014/main" id="{18C522A9-6734-4A43-93ED-596712983034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71" name="AutoShape 292" descr="mail?cmd=cookie">
          <a:extLst>
            <a:ext uri="{FF2B5EF4-FFF2-40B4-BE49-F238E27FC236}">
              <a16:creationId xmlns:a16="http://schemas.microsoft.com/office/drawing/2014/main" id="{7C885855-2D96-4EC1-8BFE-EDDE0D663051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72" name="AutoShape 292" descr="mail?cmd=cookie">
          <a:extLst>
            <a:ext uri="{FF2B5EF4-FFF2-40B4-BE49-F238E27FC236}">
              <a16:creationId xmlns:a16="http://schemas.microsoft.com/office/drawing/2014/main" id="{E9615D52-3336-44A9-9C0B-1C3F6693E7D6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73" name="AutoShape 292" descr="mail?cmd=cookie">
          <a:extLst>
            <a:ext uri="{FF2B5EF4-FFF2-40B4-BE49-F238E27FC236}">
              <a16:creationId xmlns:a16="http://schemas.microsoft.com/office/drawing/2014/main" id="{EC2DCFEF-3341-4F2B-8DD9-24BB01DE13A5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74" name="AutoShape 292" descr="mail?cmd=cookie">
          <a:extLst>
            <a:ext uri="{FF2B5EF4-FFF2-40B4-BE49-F238E27FC236}">
              <a16:creationId xmlns:a16="http://schemas.microsoft.com/office/drawing/2014/main" id="{AF725927-F721-4C0F-A26D-73980456FB30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75" name="AutoShape 292" descr="mail?cmd=cookie">
          <a:extLst>
            <a:ext uri="{FF2B5EF4-FFF2-40B4-BE49-F238E27FC236}">
              <a16:creationId xmlns:a16="http://schemas.microsoft.com/office/drawing/2014/main" id="{38A12834-3FD2-44FC-B939-6C75C5D6D9F8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76" name="AutoShape 292" descr="mail?cmd=cookie">
          <a:extLst>
            <a:ext uri="{FF2B5EF4-FFF2-40B4-BE49-F238E27FC236}">
              <a16:creationId xmlns:a16="http://schemas.microsoft.com/office/drawing/2014/main" id="{3D1F4FB4-95DB-4DF5-A3E4-CF40BBCF8143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77" name="AutoShape 292" descr="mail?cmd=cookie">
          <a:extLst>
            <a:ext uri="{FF2B5EF4-FFF2-40B4-BE49-F238E27FC236}">
              <a16:creationId xmlns:a16="http://schemas.microsoft.com/office/drawing/2014/main" id="{AD79880F-962E-453B-AFF5-21CDCA98A76B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78" name="AutoShape 292" descr="mail?cmd=cookie">
          <a:extLst>
            <a:ext uri="{FF2B5EF4-FFF2-40B4-BE49-F238E27FC236}">
              <a16:creationId xmlns:a16="http://schemas.microsoft.com/office/drawing/2014/main" id="{E8CEDC7D-6675-46C3-A330-57C38BC8F3EF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79" name="AutoShape 292" descr="mail?cmd=cookie">
          <a:extLst>
            <a:ext uri="{FF2B5EF4-FFF2-40B4-BE49-F238E27FC236}">
              <a16:creationId xmlns:a16="http://schemas.microsoft.com/office/drawing/2014/main" id="{61618B9C-CA19-4116-85F9-BF5E491DE2B0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80" name="AutoShape 292" descr="mail?cmd=cookie">
          <a:extLst>
            <a:ext uri="{FF2B5EF4-FFF2-40B4-BE49-F238E27FC236}">
              <a16:creationId xmlns:a16="http://schemas.microsoft.com/office/drawing/2014/main" id="{DDAA0F20-315B-4A03-B53E-A10D36111057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81" name="AutoShape 292" descr="mail?cmd=cookie">
          <a:extLst>
            <a:ext uri="{FF2B5EF4-FFF2-40B4-BE49-F238E27FC236}">
              <a16:creationId xmlns:a16="http://schemas.microsoft.com/office/drawing/2014/main" id="{AB8165C2-C1EE-42C8-BD91-1A18C88F555A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82" name="AutoShape 292" descr="mail?cmd=cookie">
          <a:extLst>
            <a:ext uri="{FF2B5EF4-FFF2-40B4-BE49-F238E27FC236}">
              <a16:creationId xmlns:a16="http://schemas.microsoft.com/office/drawing/2014/main" id="{58DF626A-43C1-48EF-8A50-F1CF1DB90AF1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83" name="AutoShape 292" descr="mail?cmd=cookie">
          <a:extLst>
            <a:ext uri="{FF2B5EF4-FFF2-40B4-BE49-F238E27FC236}">
              <a16:creationId xmlns:a16="http://schemas.microsoft.com/office/drawing/2014/main" id="{2AC792FF-7186-4AF8-AD5B-F61742104371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84" name="AutoShape 292" descr="mail?cmd=cookie">
          <a:extLst>
            <a:ext uri="{FF2B5EF4-FFF2-40B4-BE49-F238E27FC236}">
              <a16:creationId xmlns:a16="http://schemas.microsoft.com/office/drawing/2014/main" id="{A23E0E94-89C9-4062-8608-10BE71258BB8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85" name="AutoShape 292" descr="mail?cmd=cookie">
          <a:extLst>
            <a:ext uri="{FF2B5EF4-FFF2-40B4-BE49-F238E27FC236}">
              <a16:creationId xmlns:a16="http://schemas.microsoft.com/office/drawing/2014/main" id="{131468C9-8A97-4B79-8D7D-34F4C266FE50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86" name="AutoShape 292" descr="mail?cmd=cookie">
          <a:extLst>
            <a:ext uri="{FF2B5EF4-FFF2-40B4-BE49-F238E27FC236}">
              <a16:creationId xmlns:a16="http://schemas.microsoft.com/office/drawing/2014/main" id="{CD188C99-2059-4BA7-8437-6281C7517D11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87" name="AutoShape 292" descr="mail?cmd=cookie">
          <a:extLst>
            <a:ext uri="{FF2B5EF4-FFF2-40B4-BE49-F238E27FC236}">
              <a16:creationId xmlns:a16="http://schemas.microsoft.com/office/drawing/2014/main" id="{52560D24-F47E-4823-A39E-66D7994555FD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88" name="AutoShape 292" descr="mail?cmd=cookie">
          <a:extLst>
            <a:ext uri="{FF2B5EF4-FFF2-40B4-BE49-F238E27FC236}">
              <a16:creationId xmlns:a16="http://schemas.microsoft.com/office/drawing/2014/main" id="{ECA358F5-79FD-42F7-847D-7697DD7A206A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89" name="AutoShape 292" descr="mail?cmd=cookie">
          <a:extLst>
            <a:ext uri="{FF2B5EF4-FFF2-40B4-BE49-F238E27FC236}">
              <a16:creationId xmlns:a16="http://schemas.microsoft.com/office/drawing/2014/main" id="{30B968C8-9E12-42BC-99EF-A6F38D238ED2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90" name="AutoShape 292" descr="mail?cmd=cookie">
          <a:extLst>
            <a:ext uri="{FF2B5EF4-FFF2-40B4-BE49-F238E27FC236}">
              <a16:creationId xmlns:a16="http://schemas.microsoft.com/office/drawing/2014/main" id="{0B1E88AF-8A79-44B7-BA4C-CCC794266960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91" name="AutoShape 292" descr="mail?cmd=cookie">
          <a:extLst>
            <a:ext uri="{FF2B5EF4-FFF2-40B4-BE49-F238E27FC236}">
              <a16:creationId xmlns:a16="http://schemas.microsoft.com/office/drawing/2014/main" id="{C8C2C0E1-C25D-4CB4-8064-A9225C17D66A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92" name="AutoShape 292" descr="mail?cmd=cookie">
          <a:extLst>
            <a:ext uri="{FF2B5EF4-FFF2-40B4-BE49-F238E27FC236}">
              <a16:creationId xmlns:a16="http://schemas.microsoft.com/office/drawing/2014/main" id="{A6F18FF7-D394-40FD-A2D1-74CB99395F3D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93" name="AutoShape 292" descr="mail?cmd=cookie">
          <a:extLst>
            <a:ext uri="{FF2B5EF4-FFF2-40B4-BE49-F238E27FC236}">
              <a16:creationId xmlns:a16="http://schemas.microsoft.com/office/drawing/2014/main" id="{B18BACD5-CC86-4C74-8901-836173C8E263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94" name="AutoShape 292" descr="mail?cmd=cookie">
          <a:extLst>
            <a:ext uri="{FF2B5EF4-FFF2-40B4-BE49-F238E27FC236}">
              <a16:creationId xmlns:a16="http://schemas.microsoft.com/office/drawing/2014/main" id="{2570375F-FBB8-40D2-943C-2EB75967A71E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95" name="AutoShape 292" descr="mail?cmd=cookie">
          <a:extLst>
            <a:ext uri="{FF2B5EF4-FFF2-40B4-BE49-F238E27FC236}">
              <a16:creationId xmlns:a16="http://schemas.microsoft.com/office/drawing/2014/main" id="{833DD371-AED3-4B44-93C8-76EAA70CFE5A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96" name="AutoShape 292" descr="mail?cmd=cookie">
          <a:extLst>
            <a:ext uri="{FF2B5EF4-FFF2-40B4-BE49-F238E27FC236}">
              <a16:creationId xmlns:a16="http://schemas.microsoft.com/office/drawing/2014/main" id="{462880B6-7800-44F1-B16E-692206B2CF22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97" name="AutoShape 292" descr="mail?cmd=cookie">
          <a:extLst>
            <a:ext uri="{FF2B5EF4-FFF2-40B4-BE49-F238E27FC236}">
              <a16:creationId xmlns:a16="http://schemas.microsoft.com/office/drawing/2014/main" id="{8D7411C1-0500-4B5B-8715-86E646365C8B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498" name="AutoShape 292" descr="mail?cmd=cookie">
          <a:extLst>
            <a:ext uri="{FF2B5EF4-FFF2-40B4-BE49-F238E27FC236}">
              <a16:creationId xmlns:a16="http://schemas.microsoft.com/office/drawing/2014/main" id="{EE219DD9-B3D4-440B-854B-838AB293843D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499" name="AutoShape 292" descr="mail?cmd=cookie">
          <a:extLst>
            <a:ext uri="{FF2B5EF4-FFF2-40B4-BE49-F238E27FC236}">
              <a16:creationId xmlns:a16="http://schemas.microsoft.com/office/drawing/2014/main" id="{0BC26066-19EB-4BC5-AD11-6221A2D889FC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00" name="AutoShape 292" descr="mail?cmd=cookie">
          <a:extLst>
            <a:ext uri="{FF2B5EF4-FFF2-40B4-BE49-F238E27FC236}">
              <a16:creationId xmlns:a16="http://schemas.microsoft.com/office/drawing/2014/main" id="{CF9C4005-8A37-4E2E-BF19-FCF6CAD83EBD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01" name="AutoShape 292" descr="mail?cmd=cookie">
          <a:extLst>
            <a:ext uri="{FF2B5EF4-FFF2-40B4-BE49-F238E27FC236}">
              <a16:creationId xmlns:a16="http://schemas.microsoft.com/office/drawing/2014/main" id="{DD9E90AF-A51B-494B-A0D4-A00D653052E4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02" name="AutoShape 292" descr="mail?cmd=cookie">
          <a:extLst>
            <a:ext uri="{FF2B5EF4-FFF2-40B4-BE49-F238E27FC236}">
              <a16:creationId xmlns:a16="http://schemas.microsoft.com/office/drawing/2014/main" id="{701D23EE-F1E1-4CD6-806A-D82331CF1827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03" name="AutoShape 292" descr="mail?cmd=cookie">
          <a:extLst>
            <a:ext uri="{FF2B5EF4-FFF2-40B4-BE49-F238E27FC236}">
              <a16:creationId xmlns:a16="http://schemas.microsoft.com/office/drawing/2014/main" id="{D3B2F30F-96B5-4404-B758-3663A7030D1B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04" name="AutoShape 292" descr="mail?cmd=cookie">
          <a:extLst>
            <a:ext uri="{FF2B5EF4-FFF2-40B4-BE49-F238E27FC236}">
              <a16:creationId xmlns:a16="http://schemas.microsoft.com/office/drawing/2014/main" id="{7F31F3CD-D55F-4045-BC51-495BCB25F157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05" name="AutoShape 292" descr="mail?cmd=cookie">
          <a:extLst>
            <a:ext uri="{FF2B5EF4-FFF2-40B4-BE49-F238E27FC236}">
              <a16:creationId xmlns:a16="http://schemas.microsoft.com/office/drawing/2014/main" id="{B04462C3-5E78-42FF-A9D5-913F7EC00E08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06" name="AutoShape 292" descr="mail?cmd=cookie">
          <a:extLst>
            <a:ext uri="{FF2B5EF4-FFF2-40B4-BE49-F238E27FC236}">
              <a16:creationId xmlns:a16="http://schemas.microsoft.com/office/drawing/2014/main" id="{4F6593DB-0E51-485F-B620-B8CE08C31480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07" name="AutoShape 292" descr="mail?cmd=cookie">
          <a:extLst>
            <a:ext uri="{FF2B5EF4-FFF2-40B4-BE49-F238E27FC236}">
              <a16:creationId xmlns:a16="http://schemas.microsoft.com/office/drawing/2014/main" id="{E79C7CE5-C3CE-480C-8271-60404DB66CB9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08" name="AutoShape 292" descr="mail?cmd=cookie">
          <a:extLst>
            <a:ext uri="{FF2B5EF4-FFF2-40B4-BE49-F238E27FC236}">
              <a16:creationId xmlns:a16="http://schemas.microsoft.com/office/drawing/2014/main" id="{4CC42FE3-6129-4FD4-B053-A60E7BB0EAB1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09" name="AutoShape 292" descr="mail?cmd=cookie">
          <a:extLst>
            <a:ext uri="{FF2B5EF4-FFF2-40B4-BE49-F238E27FC236}">
              <a16:creationId xmlns:a16="http://schemas.microsoft.com/office/drawing/2014/main" id="{4A703558-4937-4674-B0D4-70606444E04E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10" name="AutoShape 292" descr="mail?cmd=cookie">
          <a:extLst>
            <a:ext uri="{FF2B5EF4-FFF2-40B4-BE49-F238E27FC236}">
              <a16:creationId xmlns:a16="http://schemas.microsoft.com/office/drawing/2014/main" id="{19A846A5-D57A-43AE-BDC8-20DD6D8C1A45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11" name="AutoShape 292" descr="mail?cmd=cookie">
          <a:extLst>
            <a:ext uri="{FF2B5EF4-FFF2-40B4-BE49-F238E27FC236}">
              <a16:creationId xmlns:a16="http://schemas.microsoft.com/office/drawing/2014/main" id="{4D9C7629-36BA-415D-A24E-EE817E92E0F8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12" name="AutoShape 292" descr="mail?cmd=cookie">
          <a:extLst>
            <a:ext uri="{FF2B5EF4-FFF2-40B4-BE49-F238E27FC236}">
              <a16:creationId xmlns:a16="http://schemas.microsoft.com/office/drawing/2014/main" id="{5DCEF5BB-01F6-48FA-A57E-453A26F1295D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13" name="AutoShape 292" descr="mail?cmd=cookie">
          <a:extLst>
            <a:ext uri="{FF2B5EF4-FFF2-40B4-BE49-F238E27FC236}">
              <a16:creationId xmlns:a16="http://schemas.microsoft.com/office/drawing/2014/main" id="{CCE5A641-1112-4696-8BB5-816869C894EA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14" name="AutoShape 292" descr="mail?cmd=cookie">
          <a:extLst>
            <a:ext uri="{FF2B5EF4-FFF2-40B4-BE49-F238E27FC236}">
              <a16:creationId xmlns:a16="http://schemas.microsoft.com/office/drawing/2014/main" id="{282DFD28-2BFF-4AD1-9FB0-471AAE6E50F9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212</xdr:row>
      <xdr:rowOff>0</xdr:rowOff>
    </xdr:from>
    <xdr:ext cx="9525" cy="733425"/>
    <xdr:sp macro="" textlink="">
      <xdr:nvSpPr>
        <xdr:cNvPr id="515" name="AutoShape 292" descr="mail?cmd=cookie">
          <a:extLst>
            <a:ext uri="{FF2B5EF4-FFF2-40B4-BE49-F238E27FC236}">
              <a16:creationId xmlns:a16="http://schemas.microsoft.com/office/drawing/2014/main" id="{5648BD41-1132-4C9D-BCDC-3997359C7B17}"/>
            </a:ext>
          </a:extLst>
        </xdr:cNvPr>
        <xdr:cNvSpPr>
          <a:spLocks noChangeAspect="1" noChangeArrowheads="1"/>
        </xdr:cNvSpPr>
      </xdr:nvSpPr>
      <xdr:spPr bwMode="auto">
        <a:xfrm>
          <a:off x="0" y="58407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212</xdr:row>
      <xdr:rowOff>0</xdr:rowOff>
    </xdr:from>
    <xdr:ext cx="9525" cy="733425"/>
    <xdr:sp macro="" textlink="">
      <xdr:nvSpPr>
        <xdr:cNvPr id="516" name="AutoShape 292" descr="mail?cmd=cookie">
          <a:extLst>
            <a:ext uri="{FF2B5EF4-FFF2-40B4-BE49-F238E27FC236}">
              <a16:creationId xmlns:a16="http://schemas.microsoft.com/office/drawing/2014/main" id="{7D58AEF5-15F2-478E-A4F3-CD5439771BE0}"/>
            </a:ext>
          </a:extLst>
        </xdr:cNvPr>
        <xdr:cNvSpPr>
          <a:spLocks noChangeAspect="1" noChangeArrowheads="1"/>
        </xdr:cNvSpPr>
      </xdr:nvSpPr>
      <xdr:spPr bwMode="auto">
        <a:xfrm>
          <a:off x="0" y="58407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212</xdr:row>
      <xdr:rowOff>0</xdr:rowOff>
    </xdr:from>
    <xdr:ext cx="9525" cy="733425"/>
    <xdr:sp macro="" textlink="">
      <xdr:nvSpPr>
        <xdr:cNvPr id="517" name="AutoShape 292" descr="mail?cmd=cookie">
          <a:extLst>
            <a:ext uri="{FF2B5EF4-FFF2-40B4-BE49-F238E27FC236}">
              <a16:creationId xmlns:a16="http://schemas.microsoft.com/office/drawing/2014/main" id="{D8861667-114D-4772-81A5-C9D46B7051C6}"/>
            </a:ext>
          </a:extLst>
        </xdr:cNvPr>
        <xdr:cNvSpPr>
          <a:spLocks noChangeAspect="1" noChangeArrowheads="1"/>
        </xdr:cNvSpPr>
      </xdr:nvSpPr>
      <xdr:spPr bwMode="auto">
        <a:xfrm>
          <a:off x="0" y="58407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212</xdr:row>
      <xdr:rowOff>0</xdr:rowOff>
    </xdr:from>
    <xdr:ext cx="9525" cy="733425"/>
    <xdr:sp macro="" textlink="">
      <xdr:nvSpPr>
        <xdr:cNvPr id="518" name="AutoShape 292" descr="mail?cmd=cookie">
          <a:extLst>
            <a:ext uri="{FF2B5EF4-FFF2-40B4-BE49-F238E27FC236}">
              <a16:creationId xmlns:a16="http://schemas.microsoft.com/office/drawing/2014/main" id="{F6A1B07A-9CEE-445B-8A62-B01FB8F2F740}"/>
            </a:ext>
          </a:extLst>
        </xdr:cNvPr>
        <xdr:cNvSpPr>
          <a:spLocks noChangeAspect="1" noChangeArrowheads="1"/>
        </xdr:cNvSpPr>
      </xdr:nvSpPr>
      <xdr:spPr bwMode="auto">
        <a:xfrm>
          <a:off x="0" y="58407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212</xdr:row>
      <xdr:rowOff>0</xdr:rowOff>
    </xdr:from>
    <xdr:ext cx="9525" cy="733425"/>
    <xdr:sp macro="" textlink="">
      <xdr:nvSpPr>
        <xdr:cNvPr id="519" name="AutoShape 292" descr="mail?cmd=cookie">
          <a:extLst>
            <a:ext uri="{FF2B5EF4-FFF2-40B4-BE49-F238E27FC236}">
              <a16:creationId xmlns:a16="http://schemas.microsoft.com/office/drawing/2014/main" id="{8541570B-B1EC-4461-A3FA-2D84165B6EE0}"/>
            </a:ext>
          </a:extLst>
        </xdr:cNvPr>
        <xdr:cNvSpPr>
          <a:spLocks noChangeAspect="1" noChangeArrowheads="1"/>
        </xdr:cNvSpPr>
      </xdr:nvSpPr>
      <xdr:spPr bwMode="auto">
        <a:xfrm>
          <a:off x="0" y="58407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212</xdr:row>
      <xdr:rowOff>0</xdr:rowOff>
    </xdr:from>
    <xdr:ext cx="9525" cy="733425"/>
    <xdr:sp macro="" textlink="">
      <xdr:nvSpPr>
        <xdr:cNvPr id="520" name="AutoShape 292" descr="mail?cmd=cookie">
          <a:extLst>
            <a:ext uri="{FF2B5EF4-FFF2-40B4-BE49-F238E27FC236}">
              <a16:creationId xmlns:a16="http://schemas.microsoft.com/office/drawing/2014/main" id="{DC20DAB6-1543-4566-9ACC-C049627663AC}"/>
            </a:ext>
          </a:extLst>
        </xdr:cNvPr>
        <xdr:cNvSpPr>
          <a:spLocks noChangeAspect="1" noChangeArrowheads="1"/>
        </xdr:cNvSpPr>
      </xdr:nvSpPr>
      <xdr:spPr bwMode="auto">
        <a:xfrm>
          <a:off x="0" y="58407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212</xdr:row>
      <xdr:rowOff>0</xdr:rowOff>
    </xdr:from>
    <xdr:ext cx="9525" cy="733425"/>
    <xdr:sp macro="" textlink="">
      <xdr:nvSpPr>
        <xdr:cNvPr id="521" name="AutoShape 292" descr="mail?cmd=cookie">
          <a:extLst>
            <a:ext uri="{FF2B5EF4-FFF2-40B4-BE49-F238E27FC236}">
              <a16:creationId xmlns:a16="http://schemas.microsoft.com/office/drawing/2014/main" id="{406445D7-8D49-4539-9AB9-350017FF98D1}"/>
            </a:ext>
          </a:extLst>
        </xdr:cNvPr>
        <xdr:cNvSpPr>
          <a:spLocks noChangeAspect="1" noChangeArrowheads="1"/>
        </xdr:cNvSpPr>
      </xdr:nvSpPr>
      <xdr:spPr bwMode="auto">
        <a:xfrm>
          <a:off x="0" y="58407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212</xdr:row>
      <xdr:rowOff>0</xdr:rowOff>
    </xdr:from>
    <xdr:ext cx="9525" cy="733425"/>
    <xdr:sp macro="" textlink="">
      <xdr:nvSpPr>
        <xdr:cNvPr id="522" name="AutoShape 292" descr="mail?cmd=cookie">
          <a:extLst>
            <a:ext uri="{FF2B5EF4-FFF2-40B4-BE49-F238E27FC236}">
              <a16:creationId xmlns:a16="http://schemas.microsoft.com/office/drawing/2014/main" id="{7CF8A18B-80CA-4E6A-9A84-E3719BA2A553}"/>
            </a:ext>
          </a:extLst>
        </xdr:cNvPr>
        <xdr:cNvSpPr>
          <a:spLocks noChangeAspect="1" noChangeArrowheads="1"/>
        </xdr:cNvSpPr>
      </xdr:nvSpPr>
      <xdr:spPr bwMode="auto">
        <a:xfrm>
          <a:off x="0" y="58407300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23" name="AutoShape 292" descr="mail?cmd=cookie">
          <a:extLst>
            <a:ext uri="{FF2B5EF4-FFF2-40B4-BE49-F238E27FC236}">
              <a16:creationId xmlns:a16="http://schemas.microsoft.com/office/drawing/2014/main" id="{B08C3DCC-A832-47B1-BF0D-D33D4F423968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24" name="AutoShape 292" descr="mail?cmd=cookie">
          <a:extLst>
            <a:ext uri="{FF2B5EF4-FFF2-40B4-BE49-F238E27FC236}">
              <a16:creationId xmlns:a16="http://schemas.microsoft.com/office/drawing/2014/main" id="{D10B193C-8BFB-4978-9AE2-87D49E4836DC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25" name="AutoShape 292" descr="mail?cmd=cookie">
          <a:extLst>
            <a:ext uri="{FF2B5EF4-FFF2-40B4-BE49-F238E27FC236}">
              <a16:creationId xmlns:a16="http://schemas.microsoft.com/office/drawing/2014/main" id="{1A82A201-365D-4D6A-BC8C-0EC8EE91D7B1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26" name="AutoShape 292" descr="mail?cmd=cookie">
          <a:extLst>
            <a:ext uri="{FF2B5EF4-FFF2-40B4-BE49-F238E27FC236}">
              <a16:creationId xmlns:a16="http://schemas.microsoft.com/office/drawing/2014/main" id="{46E4C9E2-3C93-4D61-ACA0-309243B90869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27" name="AutoShape 292" descr="mail?cmd=cookie">
          <a:extLst>
            <a:ext uri="{FF2B5EF4-FFF2-40B4-BE49-F238E27FC236}">
              <a16:creationId xmlns:a16="http://schemas.microsoft.com/office/drawing/2014/main" id="{5046FA15-D96B-4703-A2DD-01CBAA6C747D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28" name="AutoShape 292" descr="mail?cmd=cookie">
          <a:extLst>
            <a:ext uri="{FF2B5EF4-FFF2-40B4-BE49-F238E27FC236}">
              <a16:creationId xmlns:a16="http://schemas.microsoft.com/office/drawing/2014/main" id="{75E25DF8-9088-4EE4-8CD9-210B2ECF8875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29" name="AutoShape 292" descr="mail?cmd=cookie">
          <a:extLst>
            <a:ext uri="{FF2B5EF4-FFF2-40B4-BE49-F238E27FC236}">
              <a16:creationId xmlns:a16="http://schemas.microsoft.com/office/drawing/2014/main" id="{0C6E168F-B864-4E88-8596-58C2AA91F16F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30" name="AutoShape 292" descr="mail?cmd=cookie">
          <a:extLst>
            <a:ext uri="{FF2B5EF4-FFF2-40B4-BE49-F238E27FC236}">
              <a16:creationId xmlns:a16="http://schemas.microsoft.com/office/drawing/2014/main" id="{554015AB-18A1-45EF-B07E-B5172D28DC86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31" name="AutoShape 292" descr="mail?cmd=cookie">
          <a:extLst>
            <a:ext uri="{FF2B5EF4-FFF2-40B4-BE49-F238E27FC236}">
              <a16:creationId xmlns:a16="http://schemas.microsoft.com/office/drawing/2014/main" id="{A1A82932-D334-4DC2-A972-C56E43636F78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32" name="AutoShape 292" descr="mail?cmd=cookie">
          <a:extLst>
            <a:ext uri="{FF2B5EF4-FFF2-40B4-BE49-F238E27FC236}">
              <a16:creationId xmlns:a16="http://schemas.microsoft.com/office/drawing/2014/main" id="{A39F1B75-439C-4212-B288-72D7824E2EBD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33" name="AutoShape 292" descr="mail?cmd=cookie">
          <a:extLst>
            <a:ext uri="{FF2B5EF4-FFF2-40B4-BE49-F238E27FC236}">
              <a16:creationId xmlns:a16="http://schemas.microsoft.com/office/drawing/2014/main" id="{17CEA4B6-121F-486D-B57E-8C518EAD418F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34" name="AutoShape 292" descr="mail?cmd=cookie">
          <a:extLst>
            <a:ext uri="{FF2B5EF4-FFF2-40B4-BE49-F238E27FC236}">
              <a16:creationId xmlns:a16="http://schemas.microsoft.com/office/drawing/2014/main" id="{642DD911-4654-467B-9318-CE4BB0FE59B8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35" name="AutoShape 292" descr="mail?cmd=cookie">
          <a:extLst>
            <a:ext uri="{FF2B5EF4-FFF2-40B4-BE49-F238E27FC236}">
              <a16:creationId xmlns:a16="http://schemas.microsoft.com/office/drawing/2014/main" id="{F20A05B2-EB81-42AD-AACA-A3ACA6148909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36" name="AutoShape 292" descr="mail?cmd=cookie">
          <a:extLst>
            <a:ext uri="{FF2B5EF4-FFF2-40B4-BE49-F238E27FC236}">
              <a16:creationId xmlns:a16="http://schemas.microsoft.com/office/drawing/2014/main" id="{F6F4BE4B-9036-466E-AB56-15064E810F39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37" name="AutoShape 292" descr="mail?cmd=cookie">
          <a:extLst>
            <a:ext uri="{FF2B5EF4-FFF2-40B4-BE49-F238E27FC236}">
              <a16:creationId xmlns:a16="http://schemas.microsoft.com/office/drawing/2014/main" id="{983A2E44-41B2-4971-A67B-CD992D3EC18F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38" name="AutoShape 292" descr="mail?cmd=cookie">
          <a:extLst>
            <a:ext uri="{FF2B5EF4-FFF2-40B4-BE49-F238E27FC236}">
              <a16:creationId xmlns:a16="http://schemas.microsoft.com/office/drawing/2014/main" id="{CA209998-FCDC-4D7A-8121-70E4E7AC04F0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39" name="AutoShape 292" descr="mail?cmd=cookie">
          <a:extLst>
            <a:ext uri="{FF2B5EF4-FFF2-40B4-BE49-F238E27FC236}">
              <a16:creationId xmlns:a16="http://schemas.microsoft.com/office/drawing/2014/main" id="{18589CBC-A9E2-47E5-B70D-442C057B8BB3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40" name="AutoShape 292" descr="mail?cmd=cookie">
          <a:extLst>
            <a:ext uri="{FF2B5EF4-FFF2-40B4-BE49-F238E27FC236}">
              <a16:creationId xmlns:a16="http://schemas.microsoft.com/office/drawing/2014/main" id="{D07DC6B1-8C43-44F3-9CCA-8E7242754BB3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41" name="AutoShape 292" descr="mail?cmd=cookie">
          <a:extLst>
            <a:ext uri="{FF2B5EF4-FFF2-40B4-BE49-F238E27FC236}">
              <a16:creationId xmlns:a16="http://schemas.microsoft.com/office/drawing/2014/main" id="{2190C3F6-935A-499E-A2E3-62805F13F4E8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42" name="AutoShape 292" descr="mail?cmd=cookie">
          <a:extLst>
            <a:ext uri="{FF2B5EF4-FFF2-40B4-BE49-F238E27FC236}">
              <a16:creationId xmlns:a16="http://schemas.microsoft.com/office/drawing/2014/main" id="{B1820696-55D6-4537-8732-3D8AFDF3CC6D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43" name="AutoShape 292" descr="mail?cmd=cookie">
          <a:extLst>
            <a:ext uri="{FF2B5EF4-FFF2-40B4-BE49-F238E27FC236}">
              <a16:creationId xmlns:a16="http://schemas.microsoft.com/office/drawing/2014/main" id="{B600B4D2-4B4E-4837-ADB0-4D843CE7E449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44" name="AutoShape 292" descr="mail?cmd=cookie">
          <a:extLst>
            <a:ext uri="{FF2B5EF4-FFF2-40B4-BE49-F238E27FC236}">
              <a16:creationId xmlns:a16="http://schemas.microsoft.com/office/drawing/2014/main" id="{3B321CEC-A622-4E9F-97B7-5044420C3C32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45" name="AutoShape 292" descr="mail?cmd=cookie">
          <a:extLst>
            <a:ext uri="{FF2B5EF4-FFF2-40B4-BE49-F238E27FC236}">
              <a16:creationId xmlns:a16="http://schemas.microsoft.com/office/drawing/2014/main" id="{42A06241-3CAB-4148-BFBD-74117B35E052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46" name="AutoShape 292" descr="mail?cmd=cookie">
          <a:extLst>
            <a:ext uri="{FF2B5EF4-FFF2-40B4-BE49-F238E27FC236}">
              <a16:creationId xmlns:a16="http://schemas.microsoft.com/office/drawing/2014/main" id="{FE870871-784F-4E9F-8001-6B23AE9DF55F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47" name="AutoShape 292" descr="mail?cmd=cookie">
          <a:extLst>
            <a:ext uri="{FF2B5EF4-FFF2-40B4-BE49-F238E27FC236}">
              <a16:creationId xmlns:a16="http://schemas.microsoft.com/office/drawing/2014/main" id="{894BB858-4EFF-497B-86D9-75AB89A76FB0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48" name="AutoShape 292" descr="mail?cmd=cookie">
          <a:extLst>
            <a:ext uri="{FF2B5EF4-FFF2-40B4-BE49-F238E27FC236}">
              <a16:creationId xmlns:a16="http://schemas.microsoft.com/office/drawing/2014/main" id="{56920D6D-0FF2-4407-8185-753734C5CBC5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49" name="AutoShape 292" descr="mail?cmd=cookie">
          <a:extLst>
            <a:ext uri="{FF2B5EF4-FFF2-40B4-BE49-F238E27FC236}">
              <a16:creationId xmlns:a16="http://schemas.microsoft.com/office/drawing/2014/main" id="{1289CA38-A0C3-424E-B8A3-F8C49F0E5F83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50" name="AutoShape 292" descr="mail?cmd=cookie">
          <a:extLst>
            <a:ext uri="{FF2B5EF4-FFF2-40B4-BE49-F238E27FC236}">
              <a16:creationId xmlns:a16="http://schemas.microsoft.com/office/drawing/2014/main" id="{D2FAE1BE-577C-4536-946C-2C5B3D635E09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51" name="AutoShape 292" descr="mail?cmd=cookie">
          <a:extLst>
            <a:ext uri="{FF2B5EF4-FFF2-40B4-BE49-F238E27FC236}">
              <a16:creationId xmlns:a16="http://schemas.microsoft.com/office/drawing/2014/main" id="{EB2049C5-D2C5-4CD3-878B-51F53E13F92F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52" name="AutoShape 292" descr="mail?cmd=cookie">
          <a:extLst>
            <a:ext uri="{FF2B5EF4-FFF2-40B4-BE49-F238E27FC236}">
              <a16:creationId xmlns:a16="http://schemas.microsoft.com/office/drawing/2014/main" id="{4FFC84C1-3816-436F-99FE-B6A2C6D31331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53" name="AutoShape 292" descr="mail?cmd=cookie">
          <a:extLst>
            <a:ext uri="{FF2B5EF4-FFF2-40B4-BE49-F238E27FC236}">
              <a16:creationId xmlns:a16="http://schemas.microsoft.com/office/drawing/2014/main" id="{052687E1-5DCF-4B6D-879D-540F98517DC0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54" name="AutoShape 292" descr="mail?cmd=cookie">
          <a:extLst>
            <a:ext uri="{FF2B5EF4-FFF2-40B4-BE49-F238E27FC236}">
              <a16:creationId xmlns:a16="http://schemas.microsoft.com/office/drawing/2014/main" id="{F82BA120-9D94-4DC7-A54A-9B3D2205E912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55" name="AutoShape 292" descr="mail?cmd=cookie">
          <a:extLst>
            <a:ext uri="{FF2B5EF4-FFF2-40B4-BE49-F238E27FC236}">
              <a16:creationId xmlns:a16="http://schemas.microsoft.com/office/drawing/2014/main" id="{80ED283F-EE0F-485E-8078-ED18C909418F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56" name="AutoShape 292" descr="mail?cmd=cookie">
          <a:extLst>
            <a:ext uri="{FF2B5EF4-FFF2-40B4-BE49-F238E27FC236}">
              <a16:creationId xmlns:a16="http://schemas.microsoft.com/office/drawing/2014/main" id="{DA9338FE-9F45-4A28-BBEB-74203671B4CC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57" name="AutoShape 292" descr="mail?cmd=cookie">
          <a:extLst>
            <a:ext uri="{FF2B5EF4-FFF2-40B4-BE49-F238E27FC236}">
              <a16:creationId xmlns:a16="http://schemas.microsoft.com/office/drawing/2014/main" id="{EB148F12-8881-4C13-8C72-D1A0829E5B08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58" name="AutoShape 292" descr="mail?cmd=cookie">
          <a:extLst>
            <a:ext uri="{FF2B5EF4-FFF2-40B4-BE49-F238E27FC236}">
              <a16:creationId xmlns:a16="http://schemas.microsoft.com/office/drawing/2014/main" id="{8D3A3277-D10A-4F4A-B250-03F67C36D11C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59" name="AutoShape 292" descr="mail?cmd=cookie">
          <a:extLst>
            <a:ext uri="{FF2B5EF4-FFF2-40B4-BE49-F238E27FC236}">
              <a16:creationId xmlns:a16="http://schemas.microsoft.com/office/drawing/2014/main" id="{DC227370-D9F5-4C2A-A014-292F7356303F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60" name="AutoShape 292" descr="mail?cmd=cookie">
          <a:extLst>
            <a:ext uri="{FF2B5EF4-FFF2-40B4-BE49-F238E27FC236}">
              <a16:creationId xmlns:a16="http://schemas.microsoft.com/office/drawing/2014/main" id="{7C65F11F-CEA7-457B-A8B1-86BA6F37CA21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61" name="AutoShape 292" descr="mail?cmd=cookie">
          <a:extLst>
            <a:ext uri="{FF2B5EF4-FFF2-40B4-BE49-F238E27FC236}">
              <a16:creationId xmlns:a16="http://schemas.microsoft.com/office/drawing/2014/main" id="{21D5C16D-CA84-43A4-8BD7-01A54028004F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62" name="AutoShape 292" descr="mail?cmd=cookie">
          <a:extLst>
            <a:ext uri="{FF2B5EF4-FFF2-40B4-BE49-F238E27FC236}">
              <a16:creationId xmlns:a16="http://schemas.microsoft.com/office/drawing/2014/main" id="{B0B29BED-3C13-43BA-AE1D-3A2494E70B91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63" name="AutoShape 292" descr="mail?cmd=cookie">
          <a:extLst>
            <a:ext uri="{FF2B5EF4-FFF2-40B4-BE49-F238E27FC236}">
              <a16:creationId xmlns:a16="http://schemas.microsoft.com/office/drawing/2014/main" id="{FA054BDB-2F61-4D8E-9C1C-5C1CA43CD4FB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64" name="AutoShape 292" descr="mail?cmd=cookie">
          <a:extLst>
            <a:ext uri="{FF2B5EF4-FFF2-40B4-BE49-F238E27FC236}">
              <a16:creationId xmlns:a16="http://schemas.microsoft.com/office/drawing/2014/main" id="{A1379D1D-9345-4AFF-9296-5F1DDC6C7CD2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65" name="AutoShape 292" descr="mail?cmd=cookie">
          <a:extLst>
            <a:ext uri="{FF2B5EF4-FFF2-40B4-BE49-F238E27FC236}">
              <a16:creationId xmlns:a16="http://schemas.microsoft.com/office/drawing/2014/main" id="{79169FA4-7C19-40E0-B34F-39A1614DE4EF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733425"/>
    <xdr:sp macro="" textlink="">
      <xdr:nvSpPr>
        <xdr:cNvPr id="566" name="AutoShape 292" descr="mail?cmd=cookie">
          <a:extLst>
            <a:ext uri="{FF2B5EF4-FFF2-40B4-BE49-F238E27FC236}">
              <a16:creationId xmlns:a16="http://schemas.microsoft.com/office/drawing/2014/main" id="{3B33A480-C997-464F-9244-FB774C155AE1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67" name="AutoShape 292" descr="mail?cmd=cookie">
          <a:extLst>
            <a:ext uri="{FF2B5EF4-FFF2-40B4-BE49-F238E27FC236}">
              <a16:creationId xmlns:a16="http://schemas.microsoft.com/office/drawing/2014/main" id="{524635B5-4871-4BEF-B3EA-E6A282C9942D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68" name="AutoShape 292" descr="mail?cmd=cookie">
          <a:extLst>
            <a:ext uri="{FF2B5EF4-FFF2-40B4-BE49-F238E27FC236}">
              <a16:creationId xmlns:a16="http://schemas.microsoft.com/office/drawing/2014/main" id="{DBED4C51-3922-40F3-9361-4C45FF5A66B0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69" name="AutoShape 292" descr="mail?cmd=cookie">
          <a:extLst>
            <a:ext uri="{FF2B5EF4-FFF2-40B4-BE49-F238E27FC236}">
              <a16:creationId xmlns:a16="http://schemas.microsoft.com/office/drawing/2014/main" id="{4EBDEA4E-3B2D-4607-803F-8D2D5097A80E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211</xdr:row>
      <xdr:rowOff>0</xdr:rowOff>
    </xdr:from>
    <xdr:ext cx="9525" cy="971550"/>
    <xdr:sp macro="" textlink="">
      <xdr:nvSpPr>
        <xdr:cNvPr id="570" name="AutoShape 292" descr="mail?cmd=cookie">
          <a:extLst>
            <a:ext uri="{FF2B5EF4-FFF2-40B4-BE49-F238E27FC236}">
              <a16:creationId xmlns:a16="http://schemas.microsoft.com/office/drawing/2014/main" id="{A570FBB5-20B3-4287-A282-E20B4D60F931}"/>
            </a:ext>
          </a:extLst>
        </xdr:cNvPr>
        <xdr:cNvSpPr>
          <a:spLocks noChangeAspect="1" noChangeArrowheads="1"/>
        </xdr:cNvSpPr>
      </xdr:nvSpPr>
      <xdr:spPr bwMode="auto">
        <a:xfrm>
          <a:off x="0" y="58226325"/>
          <a:ext cx="95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olicia%204-Mujori%20Pare%20%202026%20Monitorim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ksi nr.1.2"/>
      <sheetName val="Aneksi 2"/>
      <sheetName val="A,2.1"/>
      <sheetName val="Aneski 3"/>
      <sheetName val="Aneksi 3.1 Polici"/>
      <sheetName val="Aneksi 4"/>
    </sheetNames>
    <sheetDataSet>
      <sheetData sheetId="0" refreshError="1"/>
      <sheetData sheetId="1" refreshError="1"/>
      <sheetData sheetId="2" refreshError="1"/>
      <sheetData sheetId="3">
        <row r="14">
          <cell r="M14">
            <v>12405</v>
          </cell>
        </row>
        <row r="15">
          <cell r="M15">
            <v>82</v>
          </cell>
        </row>
        <row r="17">
          <cell r="M17">
            <v>74</v>
          </cell>
        </row>
        <row r="18">
          <cell r="J18">
            <v>6969</v>
          </cell>
          <cell r="M18">
            <v>2419</v>
          </cell>
        </row>
        <row r="19">
          <cell r="M19">
            <v>228</v>
          </cell>
        </row>
        <row r="20">
          <cell r="M20">
            <v>20</v>
          </cell>
        </row>
        <row r="21">
          <cell r="M21">
            <v>20</v>
          </cell>
        </row>
        <row r="22">
          <cell r="J22">
            <v>50248587.802679397</v>
          </cell>
          <cell r="M22">
            <v>15543375</v>
          </cell>
        </row>
        <row r="23">
          <cell r="J23">
            <v>247</v>
          </cell>
          <cell r="M23">
            <v>107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09B3F-B6B2-4E96-9440-FE75A488DBB6}">
  <dimension ref="A1:O44"/>
  <sheetViews>
    <sheetView tabSelected="1" zoomScale="120" zoomScaleNormal="120" workbookViewId="0">
      <pane xSplit="6" ySplit="9" topLeftCell="G10" activePane="bottomRight" state="frozen"/>
      <selection pane="topRight" activeCell="G1" sqref="G1"/>
      <selection pane="bottomLeft" activeCell="A10" sqref="A10"/>
      <selection pane="bottomRight" activeCell="K42" sqref="K42:L42"/>
    </sheetView>
  </sheetViews>
  <sheetFormatPr defaultRowHeight="15"/>
  <cols>
    <col min="1" max="1" width="0.7109375" customWidth="1"/>
    <col min="2" max="2" width="2" customWidth="1"/>
    <col min="3" max="3" width="4.42578125" customWidth="1"/>
    <col min="4" max="4" width="40.42578125" customWidth="1"/>
    <col min="5" max="5" width="14.42578125" customWidth="1"/>
    <col min="7" max="7" width="14.28515625" customWidth="1"/>
    <col min="8" max="8" width="7.140625" customWidth="1"/>
    <col min="9" max="9" width="14" customWidth="1"/>
    <col min="10" max="10" width="6.7109375" customWidth="1"/>
    <col min="11" max="11" width="13.85546875" customWidth="1"/>
    <col min="12" max="12" width="14.140625" customWidth="1"/>
    <col min="13" max="13" width="7.140625" customWidth="1"/>
    <col min="14" max="14" width="13.42578125" customWidth="1"/>
    <col min="15" max="15" width="5.85546875" customWidth="1"/>
  </cols>
  <sheetData>
    <row r="1" spans="1:15" hidden="1">
      <c r="A1" s="3"/>
      <c r="B1" s="4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s="3"/>
      <c r="B2" s="753" t="s">
        <v>0</v>
      </c>
      <c r="C2" s="753"/>
      <c r="D2" s="753"/>
      <c r="E2" s="753"/>
      <c r="F2" s="753"/>
      <c r="G2" s="753"/>
      <c r="H2" s="753"/>
      <c r="I2" s="753"/>
      <c r="J2" s="753"/>
      <c r="K2" s="753"/>
      <c r="L2" s="753"/>
      <c r="M2" s="753"/>
      <c r="N2" s="753"/>
      <c r="O2" s="753"/>
    </row>
    <row r="3" spans="1:15">
      <c r="A3" s="3"/>
      <c r="B3" s="754" t="s">
        <v>678</v>
      </c>
      <c r="C3" s="754"/>
      <c r="D3" s="754"/>
      <c r="E3" s="754"/>
      <c r="F3" s="754"/>
      <c r="G3" s="754"/>
      <c r="H3" s="754"/>
      <c r="I3" s="754"/>
      <c r="J3" s="754"/>
      <c r="K3" s="754"/>
      <c r="L3" s="754"/>
      <c r="M3" s="754"/>
      <c r="N3" s="754"/>
      <c r="O3" s="754"/>
    </row>
    <row r="4" spans="1:15" ht="15.75" thickBot="1">
      <c r="A4" s="3"/>
      <c r="B4" s="755" t="s">
        <v>1</v>
      </c>
      <c r="C4" s="755"/>
      <c r="D4" s="755"/>
      <c r="E4" s="755"/>
      <c r="F4" s="755"/>
      <c r="G4" s="755"/>
      <c r="H4" s="755"/>
      <c r="I4" s="755"/>
      <c r="J4" s="755"/>
      <c r="K4" s="755"/>
      <c r="L4" s="755"/>
      <c r="M4" s="755"/>
      <c r="N4" s="755"/>
      <c r="O4" s="755"/>
    </row>
    <row r="5" spans="1:15" ht="15.75" thickTop="1">
      <c r="A5" s="43"/>
      <c r="B5" s="756" t="s">
        <v>2</v>
      </c>
      <c r="C5" s="756"/>
      <c r="D5" s="757" t="s">
        <v>676</v>
      </c>
      <c r="E5" s="757"/>
      <c r="F5" s="757"/>
      <c r="G5" s="758" t="s">
        <v>3</v>
      </c>
      <c r="H5" s="758"/>
      <c r="I5" s="758"/>
      <c r="J5" s="758"/>
      <c r="K5" s="759" t="s">
        <v>4</v>
      </c>
      <c r="L5" s="759"/>
      <c r="M5" s="759"/>
      <c r="N5" s="759"/>
      <c r="O5" s="759"/>
    </row>
    <row r="6" spans="1:15" ht="15.75" thickBot="1">
      <c r="A6" s="3"/>
      <c r="B6" s="764" t="s">
        <v>5</v>
      </c>
      <c r="C6" s="764"/>
      <c r="D6" s="764"/>
      <c r="E6" s="765" t="s">
        <v>6</v>
      </c>
      <c r="F6" s="765"/>
      <c r="G6" s="765"/>
      <c r="H6" s="765"/>
      <c r="I6" s="765"/>
      <c r="J6" s="765"/>
      <c r="K6" s="765"/>
      <c r="L6" s="765"/>
      <c r="M6" s="765"/>
      <c r="N6" s="765"/>
      <c r="O6" s="765"/>
    </row>
    <row r="7" spans="1:15" ht="19.5" customHeight="1" thickTop="1" thickBot="1">
      <c r="A7" s="3"/>
      <c r="B7" s="764"/>
      <c r="C7" s="764"/>
      <c r="D7" s="764"/>
      <c r="E7" s="766" t="s">
        <v>681</v>
      </c>
      <c r="F7" s="766"/>
      <c r="G7" s="766" t="s">
        <v>7</v>
      </c>
      <c r="H7" s="766"/>
      <c r="I7" s="766" t="s">
        <v>7</v>
      </c>
      <c r="J7" s="766"/>
      <c r="K7" s="90" t="s">
        <v>7</v>
      </c>
      <c r="L7" s="767" t="s">
        <v>7</v>
      </c>
      <c r="M7" s="767"/>
      <c r="N7" s="768" t="s">
        <v>8</v>
      </c>
      <c r="O7" s="760" t="s">
        <v>9</v>
      </c>
    </row>
    <row r="8" spans="1:15" ht="48" customHeight="1" thickTop="1" thickBot="1">
      <c r="A8" s="3"/>
      <c r="B8" s="764"/>
      <c r="C8" s="764"/>
      <c r="D8" s="764"/>
      <c r="E8" s="4" t="s">
        <v>10</v>
      </c>
      <c r="F8" s="5" t="s">
        <v>11</v>
      </c>
      <c r="G8" s="6" t="s">
        <v>682</v>
      </c>
      <c r="H8" s="7" t="s">
        <v>11</v>
      </c>
      <c r="I8" s="6" t="s">
        <v>683</v>
      </c>
      <c r="J8" s="7" t="s">
        <v>11</v>
      </c>
      <c r="K8" s="8" t="s">
        <v>12</v>
      </c>
      <c r="L8" s="6" t="s">
        <v>13</v>
      </c>
      <c r="M8" s="7" t="s">
        <v>11</v>
      </c>
      <c r="N8" s="768"/>
      <c r="O8" s="760"/>
    </row>
    <row r="9" spans="1:15" ht="16.5" thickTop="1" thickBot="1">
      <c r="A9" s="3"/>
      <c r="B9" s="764"/>
      <c r="C9" s="764"/>
      <c r="D9" s="764"/>
      <c r="E9" s="9" t="s">
        <v>14</v>
      </c>
      <c r="F9" s="9" t="s">
        <v>15</v>
      </c>
      <c r="G9" s="9" t="s">
        <v>16</v>
      </c>
      <c r="H9" s="9" t="s">
        <v>17</v>
      </c>
      <c r="I9" s="9" t="s">
        <v>18</v>
      </c>
      <c r="J9" s="9" t="s">
        <v>19</v>
      </c>
      <c r="K9" s="9" t="s">
        <v>20</v>
      </c>
      <c r="L9" s="9" t="s">
        <v>21</v>
      </c>
      <c r="M9" s="9" t="s">
        <v>22</v>
      </c>
      <c r="N9" s="9" t="s">
        <v>23</v>
      </c>
      <c r="O9" s="10" t="s">
        <v>24</v>
      </c>
    </row>
    <row r="10" spans="1:15" ht="15.75" thickTop="1">
      <c r="A10" s="3"/>
      <c r="B10" s="761" t="s">
        <v>25</v>
      </c>
      <c r="C10" s="761"/>
      <c r="D10" s="761"/>
      <c r="E10" s="11"/>
      <c r="F10" s="12"/>
      <c r="G10" s="11"/>
      <c r="H10" s="12"/>
      <c r="I10" s="11"/>
      <c r="J10" s="12"/>
      <c r="K10" s="13"/>
      <c r="L10" s="11"/>
      <c r="M10" s="12"/>
      <c r="N10" s="11"/>
      <c r="O10" s="14"/>
    </row>
    <row r="11" spans="1:15" ht="22.5" customHeight="1">
      <c r="A11" s="3"/>
      <c r="B11" s="762" t="s">
        <v>26</v>
      </c>
      <c r="C11" s="762"/>
      <c r="D11" s="15" t="s">
        <v>27</v>
      </c>
      <c r="E11" s="11"/>
      <c r="F11" s="12"/>
      <c r="G11" s="11"/>
      <c r="H11" s="12"/>
      <c r="I11" s="11"/>
      <c r="J11" s="12"/>
      <c r="K11" s="16"/>
      <c r="L11" s="11"/>
      <c r="M11" s="12"/>
      <c r="N11" s="11"/>
      <c r="O11" s="14"/>
    </row>
    <row r="12" spans="1:15">
      <c r="A12" s="3"/>
      <c r="B12" s="763" t="s">
        <v>28</v>
      </c>
      <c r="C12" s="763"/>
      <c r="D12" s="28" t="s">
        <v>29</v>
      </c>
      <c r="E12" s="29">
        <f>2181284730+2355290</f>
        <v>2183640020</v>
      </c>
      <c r="F12" s="480">
        <f>E12/E17*100</f>
        <v>6.9477820881249679</v>
      </c>
      <c r="G12" s="29">
        <v>1826479000</v>
      </c>
      <c r="H12" s="480">
        <f>G12/G17*100</f>
        <v>5.1161474051142619</v>
      </c>
      <c r="I12" s="29">
        <v>1830120876</v>
      </c>
      <c r="J12" s="480">
        <f>I12/I17*100</f>
        <v>5.1208904521369369</v>
      </c>
      <c r="K12" s="29">
        <f>I12-G12</f>
        <v>3641876</v>
      </c>
      <c r="L12" s="29">
        <v>517767269</v>
      </c>
      <c r="M12" s="480">
        <f>L12/L17*100</f>
        <v>4.9806437596288697</v>
      </c>
      <c r="N12" s="29">
        <f>I12-L12</f>
        <v>1312353607</v>
      </c>
      <c r="O12" s="30">
        <f>L12/I12*100</f>
        <v>28.291424669809622</v>
      </c>
    </row>
    <row r="13" spans="1:15">
      <c r="A13" s="3"/>
      <c r="B13" s="763" t="s">
        <v>30</v>
      </c>
      <c r="C13" s="763"/>
      <c r="D13" s="28" t="s">
        <v>31</v>
      </c>
      <c r="E13" s="29">
        <f>639373564+1588450</f>
        <v>640962014</v>
      </c>
      <c r="F13" s="480">
        <f>E13/E17*100</f>
        <v>2.0393766185132041</v>
      </c>
      <c r="G13" s="29">
        <v>700977000</v>
      </c>
      <c r="H13" s="480">
        <f>G13/G17*100</f>
        <v>1.9635055533596499</v>
      </c>
      <c r="I13" s="29">
        <v>703287000</v>
      </c>
      <c r="J13" s="480">
        <f>I13/I17*100</f>
        <v>1.9678785869507947</v>
      </c>
      <c r="K13" s="29">
        <f t="shared" ref="K13:K16" si="0">I13-G13</f>
        <v>2310000</v>
      </c>
      <c r="L13" s="29">
        <v>212056412</v>
      </c>
      <c r="M13" s="480">
        <f>L13/L17*100</f>
        <v>2.0398690847278891</v>
      </c>
      <c r="N13" s="29">
        <f t="shared" ref="N13:N16" si="1">I13-L13</f>
        <v>491230588</v>
      </c>
      <c r="O13" s="30">
        <f t="shared" ref="O13:O17" si="2">L13/I13*100</f>
        <v>30.152187087206215</v>
      </c>
    </row>
    <row r="14" spans="1:15">
      <c r="A14" s="3"/>
      <c r="B14" s="763" t="s">
        <v>32</v>
      </c>
      <c r="C14" s="763"/>
      <c r="D14" s="28" t="s">
        <v>33</v>
      </c>
      <c r="E14" s="29">
        <v>942700499</v>
      </c>
      <c r="F14" s="480">
        <f>E14/E17*100</f>
        <v>2.999431033242681</v>
      </c>
      <c r="G14" s="29">
        <v>786842000</v>
      </c>
      <c r="H14" s="480">
        <f>G14/G17*100</f>
        <v>2.2040218675029477</v>
      </c>
      <c r="I14" s="29">
        <v>788042000</v>
      </c>
      <c r="J14" s="480">
        <f>I14/I17*100</f>
        <v>2.2050329060794214</v>
      </c>
      <c r="K14" s="29">
        <f t="shared" si="0"/>
        <v>1200000</v>
      </c>
      <c r="L14" s="29">
        <v>306672697</v>
      </c>
      <c r="M14" s="480">
        <f>L14/L17*100</f>
        <v>2.9500270604428751</v>
      </c>
      <c r="N14" s="29">
        <f t="shared" si="1"/>
        <v>481369303</v>
      </c>
      <c r="O14" s="30">
        <f t="shared" si="2"/>
        <v>38.915780757878387</v>
      </c>
    </row>
    <row r="15" spans="1:15">
      <c r="A15" s="3"/>
      <c r="B15" s="763" t="s">
        <v>34</v>
      </c>
      <c r="C15" s="763"/>
      <c r="D15" s="28" t="s">
        <v>35</v>
      </c>
      <c r="E15" s="29">
        <f>24845916717+100836630</f>
        <v>24946753347</v>
      </c>
      <c r="F15" s="480">
        <f>E15/E17*100</f>
        <v>79.374166288250294</v>
      </c>
      <c r="G15" s="29">
        <v>29617083000</v>
      </c>
      <c r="H15" s="480">
        <f>G15/G17*100</f>
        <v>82.96036381338287</v>
      </c>
      <c r="I15" s="29">
        <v>29645983000</v>
      </c>
      <c r="J15" s="480">
        <f>I15/I17*100</f>
        <v>82.952898510575722</v>
      </c>
      <c r="K15" s="29">
        <f t="shared" si="0"/>
        <v>28900000</v>
      </c>
      <c r="L15" s="29">
        <v>8585824051</v>
      </c>
      <c r="M15" s="480">
        <f>L15/L17*100</f>
        <v>82.591027940942737</v>
      </c>
      <c r="N15" s="29">
        <f t="shared" si="1"/>
        <v>21060158949</v>
      </c>
      <c r="O15" s="30">
        <f t="shared" si="2"/>
        <v>28.961171741210268</v>
      </c>
    </row>
    <row r="16" spans="1:15">
      <c r="A16" s="3"/>
      <c r="B16" s="763" t="s">
        <v>36</v>
      </c>
      <c r="C16" s="763"/>
      <c r="D16" s="28" t="s">
        <v>37</v>
      </c>
      <c r="E16" s="29">
        <v>2715254831</v>
      </c>
      <c r="F16" s="480">
        <f>E16/E17*100</f>
        <v>8.6392439718688561</v>
      </c>
      <c r="G16" s="29">
        <v>2768900000</v>
      </c>
      <c r="H16" s="480">
        <f>G16/G17*100</f>
        <v>7.7559613606402706</v>
      </c>
      <c r="I16" s="29">
        <v>2770900000</v>
      </c>
      <c r="J16" s="480">
        <f>I16/I17*100</f>
        <v>7.7532995442571178</v>
      </c>
      <c r="K16" s="29">
        <f t="shared" si="0"/>
        <v>2000000</v>
      </c>
      <c r="L16" s="29">
        <v>773268856</v>
      </c>
      <c r="M16" s="480">
        <f>L16/L17*100</f>
        <v>7.4384321542576224</v>
      </c>
      <c r="N16" s="29">
        <f t="shared" si="1"/>
        <v>1997631144</v>
      </c>
      <c r="O16" s="30">
        <f t="shared" si="2"/>
        <v>27.906775993359556</v>
      </c>
    </row>
    <row r="17" spans="1:15" ht="20.25" customHeight="1">
      <c r="A17" s="3"/>
      <c r="B17" s="763"/>
      <c r="C17" s="763"/>
      <c r="D17" s="31" t="s">
        <v>38</v>
      </c>
      <c r="E17" s="32">
        <f t="shared" ref="E17:G17" si="3">SUM(E12:E16)</f>
        <v>31429310711</v>
      </c>
      <c r="F17" s="32">
        <f t="shared" si="3"/>
        <v>100</v>
      </c>
      <c r="G17" s="32">
        <f t="shared" si="3"/>
        <v>35700281000</v>
      </c>
      <c r="H17" s="32">
        <f t="shared" ref="H17" si="4">SUM(H12:H16)</f>
        <v>100</v>
      </c>
      <c r="I17" s="32">
        <f t="shared" ref="I17:N17" si="5">SUM(I12:I16)</f>
        <v>35738332876</v>
      </c>
      <c r="J17" s="32">
        <f t="shared" si="5"/>
        <v>100</v>
      </c>
      <c r="K17" s="32">
        <f t="shared" si="5"/>
        <v>38051876</v>
      </c>
      <c r="L17" s="32">
        <f t="shared" si="5"/>
        <v>10395589285</v>
      </c>
      <c r="M17" s="32">
        <f t="shared" si="5"/>
        <v>100</v>
      </c>
      <c r="N17" s="32">
        <f t="shared" si="5"/>
        <v>25342743591</v>
      </c>
      <c r="O17" s="33">
        <f t="shared" si="2"/>
        <v>29.088064407114906</v>
      </c>
    </row>
    <row r="18" spans="1:15" ht="17.25" customHeight="1">
      <c r="A18" s="3"/>
      <c r="B18" s="763"/>
      <c r="C18" s="763"/>
      <c r="D18" s="31" t="s">
        <v>39</v>
      </c>
      <c r="E18" s="32">
        <v>276240737</v>
      </c>
      <c r="F18" s="32"/>
      <c r="G18" s="32"/>
      <c r="H18" s="32"/>
      <c r="I18" s="32"/>
      <c r="J18" s="32"/>
      <c r="K18" s="32"/>
      <c r="L18" s="32"/>
      <c r="M18" s="32"/>
      <c r="N18" s="32"/>
      <c r="O18" s="33"/>
    </row>
    <row r="19" spans="1:15" ht="15.75" thickBot="1">
      <c r="A19" s="3"/>
      <c r="B19" s="763"/>
      <c r="C19" s="763"/>
      <c r="D19" s="31" t="s">
        <v>40</v>
      </c>
      <c r="E19" s="32">
        <f>E17+E18</f>
        <v>31705551448</v>
      </c>
      <c r="F19" s="32"/>
      <c r="G19" s="32">
        <f>G17+G18</f>
        <v>35700281000</v>
      </c>
      <c r="H19" s="32"/>
      <c r="I19" s="32">
        <f>I17+I18</f>
        <v>35738332876</v>
      </c>
      <c r="J19" s="32"/>
      <c r="K19" s="32">
        <f>K17+K18</f>
        <v>38051876</v>
      </c>
      <c r="L19" s="32">
        <f>L17+L18</f>
        <v>10395589285</v>
      </c>
      <c r="M19" s="32"/>
      <c r="N19" s="32">
        <f>N17+N18</f>
        <v>25342743591</v>
      </c>
      <c r="O19" s="33">
        <f>L19/I17*100</f>
        <v>29.088064407114906</v>
      </c>
    </row>
    <row r="20" spans="1:15" ht="15.75" thickTop="1">
      <c r="A20" s="3"/>
      <c r="B20" s="769" t="s">
        <v>41</v>
      </c>
      <c r="C20" s="769"/>
      <c r="D20" s="769"/>
      <c r="E20" s="273"/>
      <c r="F20" s="23"/>
      <c r="G20" s="273"/>
      <c r="H20" s="23"/>
      <c r="I20" s="273"/>
      <c r="J20" s="23"/>
      <c r="K20" s="275"/>
      <c r="L20" s="273"/>
      <c r="M20" s="23"/>
      <c r="N20" s="273"/>
      <c r="O20" s="25"/>
    </row>
    <row r="21" spans="1:15">
      <c r="A21" s="3"/>
      <c r="B21" s="770" t="s">
        <v>42</v>
      </c>
      <c r="C21" s="770"/>
      <c r="D21" s="15" t="s">
        <v>27</v>
      </c>
      <c r="E21" s="274"/>
      <c r="F21" s="12"/>
      <c r="G21" s="274"/>
      <c r="H21" s="12"/>
      <c r="I21" s="274"/>
      <c r="J21" s="12"/>
      <c r="K21" s="276"/>
      <c r="L21" s="274"/>
      <c r="M21" s="12"/>
      <c r="N21" s="274"/>
      <c r="O21" s="14"/>
    </row>
    <row r="22" spans="1:15">
      <c r="A22" s="3"/>
      <c r="B22" s="771" t="s">
        <v>43</v>
      </c>
      <c r="C22" s="771"/>
      <c r="D22" s="26" t="s">
        <v>44</v>
      </c>
      <c r="E22" s="18">
        <v>20092137568</v>
      </c>
      <c r="F22" s="18">
        <f>E22/E37*100</f>
        <v>63.928024870643817</v>
      </c>
      <c r="G22" s="18">
        <v>21343911000</v>
      </c>
      <c r="H22" s="18">
        <f>G22/G37*100</f>
        <v>59.786394958627923</v>
      </c>
      <c r="I22" s="18">
        <v>21343911000</v>
      </c>
      <c r="J22" s="18">
        <f>I22/I37*100</f>
        <v>59.722738254344975</v>
      </c>
      <c r="K22" s="29">
        <f t="shared" ref="K22:K28" si="6">I22-G22</f>
        <v>0</v>
      </c>
      <c r="L22" s="18">
        <v>6839226106</v>
      </c>
      <c r="M22" s="18">
        <f>L22/L37*100</f>
        <v>65.789691363321296</v>
      </c>
      <c r="N22" s="29">
        <f t="shared" ref="N22:N34" si="7">I22-L22</f>
        <v>14504684894</v>
      </c>
      <c r="O22" s="30">
        <f t="shared" ref="O22:O36" si="8">L22/I22*100</f>
        <v>32.042984558921745</v>
      </c>
    </row>
    <row r="23" spans="1:15">
      <c r="A23" s="3"/>
      <c r="B23" s="771" t="s">
        <v>45</v>
      </c>
      <c r="C23" s="771"/>
      <c r="D23" s="26" t="s">
        <v>46</v>
      </c>
      <c r="E23" s="18">
        <v>3233193961</v>
      </c>
      <c r="F23" s="18">
        <f>E23/E37*100</f>
        <v>10.287193348686481</v>
      </c>
      <c r="G23" s="18">
        <v>3535610000</v>
      </c>
      <c r="H23" s="18">
        <f>G23/G37*100</f>
        <v>9.9035915151480172</v>
      </c>
      <c r="I23" s="18">
        <v>3535610000</v>
      </c>
      <c r="J23" s="18">
        <f>I23/I37*100</f>
        <v>9.8930468084993723</v>
      </c>
      <c r="K23" s="29">
        <f t="shared" si="6"/>
        <v>0</v>
      </c>
      <c r="L23" s="18">
        <v>1112012827</v>
      </c>
      <c r="M23" s="18">
        <f>L23/L37*100</f>
        <v>10.696967689985071</v>
      </c>
      <c r="N23" s="29">
        <f t="shared" si="7"/>
        <v>2423597173</v>
      </c>
      <c r="O23" s="30">
        <f t="shared" si="8"/>
        <v>31.451795503463337</v>
      </c>
    </row>
    <row r="24" spans="1:15">
      <c r="A24" s="3"/>
      <c r="B24" s="771" t="s">
        <v>47</v>
      </c>
      <c r="C24" s="771"/>
      <c r="D24" s="26" t="s">
        <v>48</v>
      </c>
      <c r="E24" s="18">
        <v>5604868728</v>
      </c>
      <c r="F24" s="18">
        <f>E24/E37*100</f>
        <v>17.833253740554806</v>
      </c>
      <c r="G24" s="18">
        <v>5213325000</v>
      </c>
      <c r="H24" s="18">
        <f>G24/G37*100</f>
        <v>14.603036317837386</v>
      </c>
      <c r="I24" s="18">
        <v>5213325000</v>
      </c>
      <c r="J24" s="18">
        <f>I24/I37*100</f>
        <v>14.587487944914738</v>
      </c>
      <c r="K24" s="29">
        <f t="shared" si="6"/>
        <v>0</v>
      </c>
      <c r="L24" s="18">
        <v>1145187381</v>
      </c>
      <c r="M24" s="18">
        <f>L24/L37*100</f>
        <v>11.016089127842069</v>
      </c>
      <c r="N24" s="29">
        <f t="shared" si="7"/>
        <v>4068137619</v>
      </c>
      <c r="O24" s="30">
        <f t="shared" si="8"/>
        <v>21.966544978492614</v>
      </c>
    </row>
    <row r="25" spans="1:15">
      <c r="A25" s="3"/>
      <c r="B25" s="771" t="s">
        <v>49</v>
      </c>
      <c r="C25" s="771"/>
      <c r="D25" s="26" t="s">
        <v>50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29">
        <f t="shared" si="6"/>
        <v>0</v>
      </c>
      <c r="L25" s="18">
        <v>0</v>
      </c>
      <c r="M25" s="18">
        <v>0</v>
      </c>
      <c r="N25" s="29">
        <f t="shared" si="7"/>
        <v>0</v>
      </c>
      <c r="O25" s="30">
        <v>0</v>
      </c>
    </row>
    <row r="26" spans="1:15">
      <c r="A26" s="3"/>
      <c r="B26" s="771" t="s">
        <v>51</v>
      </c>
      <c r="C26" s="771"/>
      <c r="D26" s="26" t="s">
        <v>52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29">
        <f t="shared" si="6"/>
        <v>0</v>
      </c>
      <c r="L26" s="18">
        <v>0</v>
      </c>
      <c r="M26" s="18">
        <v>0</v>
      </c>
      <c r="N26" s="29">
        <f t="shared" si="7"/>
        <v>0</v>
      </c>
      <c r="O26" s="30">
        <v>0</v>
      </c>
    </row>
    <row r="27" spans="1:15">
      <c r="A27" s="3"/>
      <c r="B27" s="771" t="s">
        <v>53</v>
      </c>
      <c r="C27" s="771"/>
      <c r="D27" s="26" t="s">
        <v>54</v>
      </c>
      <c r="E27" s="18">
        <v>9169486</v>
      </c>
      <c r="F27" s="18">
        <f>E27/E37*100</f>
        <v>2.9174951001361783E-2</v>
      </c>
      <c r="G27" s="18">
        <v>13500000</v>
      </c>
      <c r="H27" s="18">
        <f>G27/G37*100</f>
        <v>3.7814828404291831E-2</v>
      </c>
      <c r="I27" s="18">
        <v>13500000</v>
      </c>
      <c r="J27" s="18">
        <f>I27/I37*100</f>
        <v>3.7774565609538818E-2</v>
      </c>
      <c r="K27" s="29">
        <f t="shared" si="6"/>
        <v>0</v>
      </c>
      <c r="L27" s="18">
        <v>8337016</v>
      </c>
      <c r="M27" s="18">
        <f>L27/L37*100</f>
        <v>8.0197627776903854E-2</v>
      </c>
      <c r="N27" s="29">
        <f t="shared" si="7"/>
        <v>5162984</v>
      </c>
      <c r="O27" s="30">
        <f t="shared" si="8"/>
        <v>61.755674074074072</v>
      </c>
    </row>
    <row r="28" spans="1:15">
      <c r="A28" s="3"/>
      <c r="B28" s="771" t="s">
        <v>55</v>
      </c>
      <c r="C28" s="771"/>
      <c r="D28" s="26" t="s">
        <v>56</v>
      </c>
      <c r="E28" s="18">
        <v>877778442</v>
      </c>
      <c r="F28" s="18">
        <f>E28/E37*100</f>
        <v>2.7928657108371926</v>
      </c>
      <c r="G28" s="18">
        <v>730200000</v>
      </c>
      <c r="H28" s="18">
        <f>G28/G37*100</f>
        <v>2.0453620519121403</v>
      </c>
      <c r="I28" s="18">
        <v>768251876</v>
      </c>
      <c r="J28" s="18">
        <f>I28/I37*100</f>
        <v>2.1496578440454281</v>
      </c>
      <c r="K28" s="29">
        <f t="shared" si="6"/>
        <v>38051876</v>
      </c>
      <c r="L28" s="18">
        <v>325418102</v>
      </c>
      <c r="M28" s="18">
        <f>L28/L37*100</f>
        <v>3.1303478146212664</v>
      </c>
      <c r="N28" s="29">
        <f t="shared" si="7"/>
        <v>442833774</v>
      </c>
      <c r="O28" s="30">
        <f t="shared" si="8"/>
        <v>42.358256734019349</v>
      </c>
    </row>
    <row r="29" spans="1:15">
      <c r="A29" s="3"/>
      <c r="B29" s="771"/>
      <c r="C29" s="771"/>
      <c r="D29" s="27" t="s">
        <v>57</v>
      </c>
      <c r="E29" s="21">
        <f t="shared" ref="E29" si="9">SUM(E22:E28)</f>
        <v>29817148185</v>
      </c>
      <c r="F29" s="21">
        <f>SUM(F22:F28)</f>
        <v>94.870512621723663</v>
      </c>
      <c r="G29" s="21">
        <f t="shared" ref="G29" si="10">SUM(G22:G28)</f>
        <v>30836546000</v>
      </c>
      <c r="H29" s="21">
        <f>SUM(H22:H28)</f>
        <v>86.376199671929768</v>
      </c>
      <c r="I29" s="21">
        <f>SUM(I22:I28)</f>
        <v>30874597876</v>
      </c>
      <c r="J29" s="21">
        <f>SUM(J22:J28)</f>
        <v>86.390705417414054</v>
      </c>
      <c r="K29" s="21">
        <f t="shared" ref="K29:L29" si="11">SUM(K22:K28)</f>
        <v>38051876</v>
      </c>
      <c r="L29" s="21">
        <f t="shared" si="11"/>
        <v>9430181432</v>
      </c>
      <c r="M29" s="21">
        <f>SUM(M22:M28)</f>
        <v>90.713293623546591</v>
      </c>
      <c r="N29" s="21">
        <f>SUM(N22:N28)</f>
        <v>21444416444</v>
      </c>
      <c r="O29" s="33">
        <f t="shared" si="8"/>
        <v>30.543495561865893</v>
      </c>
    </row>
    <row r="30" spans="1:15">
      <c r="A30" s="3"/>
      <c r="B30" s="771" t="s">
        <v>58</v>
      </c>
      <c r="C30" s="771"/>
      <c r="D30" s="26" t="s">
        <v>59</v>
      </c>
      <c r="E30" s="18">
        <v>6362000</v>
      </c>
      <c r="F30" s="18">
        <f>E30/E37*100</f>
        <v>2.0242251121890983E-2</v>
      </c>
      <c r="G30" s="18">
        <v>6000000</v>
      </c>
      <c r="H30" s="18">
        <f>G30/G37*100</f>
        <v>1.6806590401907479E-2</v>
      </c>
      <c r="I30" s="18">
        <v>6000000</v>
      </c>
      <c r="J30" s="18">
        <f>I30/I37*100</f>
        <v>1.6788695826461694E-2</v>
      </c>
      <c r="K30" s="29">
        <f t="shared" ref="K30:K31" si="12">I30-G30</f>
        <v>0</v>
      </c>
      <c r="L30" s="18">
        <v>0</v>
      </c>
      <c r="M30" s="18">
        <f>L30/L37*100</f>
        <v>0</v>
      </c>
      <c r="N30" s="29">
        <f t="shared" si="7"/>
        <v>6000000</v>
      </c>
      <c r="O30" s="30">
        <f t="shared" si="8"/>
        <v>0</v>
      </c>
    </row>
    <row r="31" spans="1:15">
      <c r="A31" s="3"/>
      <c r="B31" s="771" t="s">
        <v>60</v>
      </c>
      <c r="C31" s="771"/>
      <c r="D31" s="26" t="s">
        <v>61</v>
      </c>
      <c r="E31" s="18">
        <f>1466752003+34268153</f>
        <v>1501020156</v>
      </c>
      <c r="F31" s="18">
        <f>E31/E37*100</f>
        <v>4.7758608828626183</v>
      </c>
      <c r="G31" s="18">
        <f>1532735000+1025000000</f>
        <v>2557735000</v>
      </c>
      <c r="H31" s="18">
        <f>G31/G37*100</f>
        <v>7.1644674169371383</v>
      </c>
      <c r="I31" s="18">
        <f>1532735000+1025000000</f>
        <v>2557735000</v>
      </c>
      <c r="J31" s="18">
        <f>I31/I37*100</f>
        <v>7.1568391532825002</v>
      </c>
      <c r="K31" s="29">
        <f t="shared" si="12"/>
        <v>0</v>
      </c>
      <c r="L31" s="18">
        <v>485332873</v>
      </c>
      <c r="M31" s="18">
        <f>L31/L37*100</f>
        <v>4.6686422452289102</v>
      </c>
      <c r="N31" s="29">
        <f t="shared" si="7"/>
        <v>2072402127</v>
      </c>
      <c r="O31" s="30">
        <f t="shared" si="8"/>
        <v>18.975103871198542</v>
      </c>
    </row>
    <row r="32" spans="1:15" ht="19.5" customHeight="1">
      <c r="A32" s="3"/>
      <c r="B32" s="771"/>
      <c r="C32" s="771"/>
      <c r="D32" s="27" t="s">
        <v>62</v>
      </c>
      <c r="E32" s="21">
        <f t="shared" ref="E32" si="13">SUM(E30:E31)</f>
        <v>1507382156</v>
      </c>
      <c r="F32" s="21">
        <f>SUM(F30:F31)</f>
        <v>4.7961031339845093</v>
      </c>
      <c r="G32" s="21">
        <f t="shared" ref="G32" si="14">SUM(G30:G31)</f>
        <v>2563735000</v>
      </c>
      <c r="H32" s="21">
        <f>SUM(H30:H31)</f>
        <v>7.181274007339046</v>
      </c>
      <c r="I32" s="21">
        <f>SUM(I30:I31)</f>
        <v>2563735000</v>
      </c>
      <c r="J32" s="21">
        <f>SUM(J30:J31)</f>
        <v>7.1736278491089616</v>
      </c>
      <c r="K32" s="21">
        <f t="shared" ref="K32:L32" si="15">SUM(K30:K31)</f>
        <v>0</v>
      </c>
      <c r="L32" s="21">
        <f t="shared" si="15"/>
        <v>485332873</v>
      </c>
      <c r="M32" s="21">
        <f>SUM(M30:M31)</f>
        <v>4.6686422452289102</v>
      </c>
      <c r="N32" s="21">
        <f>SUM(N30:N31)</f>
        <v>2078402127</v>
      </c>
      <c r="O32" s="33">
        <f t="shared" si="8"/>
        <v>18.930695762237519</v>
      </c>
    </row>
    <row r="33" spans="1:15">
      <c r="A33" s="3"/>
      <c r="B33" s="771" t="s">
        <v>58</v>
      </c>
      <c r="C33" s="771"/>
      <c r="D33" s="26" t="s">
        <v>59</v>
      </c>
      <c r="E33" s="18">
        <v>3943740</v>
      </c>
      <c r="F33" s="18">
        <f>E33/E37*100</f>
        <v>1.25479684752352E-2</v>
      </c>
      <c r="G33" s="18">
        <v>0</v>
      </c>
      <c r="H33" s="18">
        <f>G33/G37*100</f>
        <v>0</v>
      </c>
      <c r="I33" s="18">
        <v>0</v>
      </c>
      <c r="J33" s="18">
        <f>I33/I37*100</f>
        <v>0</v>
      </c>
      <c r="K33" s="29">
        <f t="shared" ref="K33:K34" si="16">I33-G33</f>
        <v>0</v>
      </c>
      <c r="L33" s="18">
        <v>1572060</v>
      </c>
      <c r="M33" s="18">
        <f>L33/L37*100</f>
        <v>1.5122375046774465E-2</v>
      </c>
      <c r="N33" s="29">
        <f t="shared" si="7"/>
        <v>-1572060</v>
      </c>
      <c r="O33" s="30" t="e">
        <f t="shared" si="8"/>
        <v>#DIV/0!</v>
      </c>
    </row>
    <row r="34" spans="1:15">
      <c r="A34" s="3"/>
      <c r="B34" s="771" t="s">
        <v>60</v>
      </c>
      <c r="C34" s="771"/>
      <c r="D34" s="26" t="s">
        <v>61</v>
      </c>
      <c r="E34" s="18">
        <v>100836630</v>
      </c>
      <c r="F34" s="18">
        <f>E34/E37*100</f>
        <v>0.32083627581659946</v>
      </c>
      <c r="G34" s="18">
        <v>2300000000</v>
      </c>
      <c r="H34" s="18">
        <f>G34/G37*100</f>
        <v>6.4425263207312007</v>
      </c>
      <c r="I34" s="18">
        <v>2300000000</v>
      </c>
      <c r="J34" s="18">
        <f>I34/I37*100</f>
        <v>6.4356667334769826</v>
      </c>
      <c r="K34" s="29">
        <f t="shared" si="16"/>
        <v>0</v>
      </c>
      <c r="L34" s="18">
        <v>478502920</v>
      </c>
      <c r="M34" s="18">
        <f>L34/L37*100</f>
        <v>4.6029417561777013</v>
      </c>
      <c r="N34" s="29">
        <f t="shared" si="7"/>
        <v>1821497080</v>
      </c>
      <c r="O34" s="30">
        <f t="shared" si="8"/>
        <v>20.804474782608693</v>
      </c>
    </row>
    <row r="35" spans="1:15" ht="19.5" customHeight="1">
      <c r="A35" s="3"/>
      <c r="B35" s="771"/>
      <c r="C35" s="771"/>
      <c r="D35" s="27" t="s">
        <v>63</v>
      </c>
      <c r="E35" s="21">
        <f t="shared" ref="E35" si="17">SUM(E33:E34)</f>
        <v>104780370</v>
      </c>
      <c r="F35" s="21">
        <f>SUM(F33:F34)</f>
        <v>0.33338424429183466</v>
      </c>
      <c r="G35" s="21">
        <f t="shared" ref="G35" si="18">SUM(G33:G34)</f>
        <v>2300000000</v>
      </c>
      <c r="H35" s="21">
        <f>SUM(H33:H34)</f>
        <v>6.4425263207312007</v>
      </c>
      <c r="I35" s="21">
        <f>SUM(I33:I34)</f>
        <v>2300000000</v>
      </c>
      <c r="J35" s="21">
        <f>SUM(J33:J34)</f>
        <v>6.4356667334769826</v>
      </c>
      <c r="K35" s="21">
        <f t="shared" ref="K35:L35" si="19">SUM(K33:K34)</f>
        <v>0</v>
      </c>
      <c r="L35" s="21">
        <f t="shared" si="19"/>
        <v>480074980</v>
      </c>
      <c r="M35" s="21">
        <f>SUM(M33:M34)</f>
        <v>4.6180641312244761</v>
      </c>
      <c r="N35" s="21">
        <f>SUM(N33:N34)</f>
        <v>1819925020</v>
      </c>
      <c r="O35" s="33">
        <f t="shared" si="8"/>
        <v>20.872825217391306</v>
      </c>
    </row>
    <row r="36" spans="1:15">
      <c r="A36" s="3"/>
      <c r="B36" s="771"/>
      <c r="C36" s="771"/>
      <c r="D36" s="27" t="s">
        <v>64</v>
      </c>
      <c r="E36" s="21">
        <f t="shared" ref="E36" si="20">E32+E35</f>
        <v>1612162526</v>
      </c>
      <c r="F36" s="21">
        <f>F32+F35</f>
        <v>5.1294873782763437</v>
      </c>
      <c r="G36" s="21">
        <f t="shared" ref="G36" si="21">G32+G35</f>
        <v>4863735000</v>
      </c>
      <c r="H36" s="21">
        <f>H32+H35</f>
        <v>13.623800328070246</v>
      </c>
      <c r="I36" s="21">
        <f>I32+I35</f>
        <v>4863735000</v>
      </c>
      <c r="J36" s="21">
        <f>J32+J35</f>
        <v>13.609294582585944</v>
      </c>
      <c r="K36" s="21">
        <f t="shared" ref="K36:L36" si="22">K32+K35</f>
        <v>0</v>
      </c>
      <c r="L36" s="21">
        <f t="shared" si="22"/>
        <v>965407853</v>
      </c>
      <c r="M36" s="21">
        <f>M32+M35</f>
        <v>9.2867063764533864</v>
      </c>
      <c r="N36" s="21">
        <f>N32+N35</f>
        <v>3898327147</v>
      </c>
      <c r="O36" s="33">
        <f t="shared" si="8"/>
        <v>19.849104710680166</v>
      </c>
    </row>
    <row r="37" spans="1:15" ht="20.25" customHeight="1">
      <c r="A37" s="3"/>
      <c r="B37" s="771"/>
      <c r="C37" s="771"/>
      <c r="D37" s="27" t="s">
        <v>65</v>
      </c>
      <c r="E37" s="21">
        <f t="shared" ref="E37" si="23">E29+E36</f>
        <v>31429310711</v>
      </c>
      <c r="F37" s="21">
        <f>F29+F36</f>
        <v>100</v>
      </c>
      <c r="G37" s="21">
        <f t="shared" ref="G37" si="24">G29+G36</f>
        <v>35700281000</v>
      </c>
      <c r="H37" s="21">
        <f>H29+H36</f>
        <v>100.00000000000001</v>
      </c>
      <c r="I37" s="21">
        <f>I29+I36</f>
        <v>35738332876</v>
      </c>
      <c r="J37" s="21">
        <f>J29+J36</f>
        <v>100</v>
      </c>
      <c r="K37" s="21">
        <f t="shared" ref="K37:L37" si="25">K29+K36</f>
        <v>38051876</v>
      </c>
      <c r="L37" s="21">
        <f t="shared" si="25"/>
        <v>10395589285</v>
      </c>
      <c r="M37" s="21">
        <f>M29+M36</f>
        <v>99.999999999999972</v>
      </c>
      <c r="N37" s="21">
        <f>N29+N36</f>
        <v>25342743591</v>
      </c>
      <c r="O37" s="33">
        <f>L37/I37*100</f>
        <v>29.088064407114906</v>
      </c>
    </row>
    <row r="38" spans="1:15" ht="18" customHeight="1">
      <c r="A38" s="3"/>
      <c r="B38" s="771"/>
      <c r="C38" s="771"/>
      <c r="D38" s="27" t="s">
        <v>39</v>
      </c>
      <c r="E38" s="32">
        <v>276240737</v>
      </c>
      <c r="F38" s="21"/>
      <c r="G38" s="20"/>
      <c r="H38" s="21"/>
      <c r="I38" s="20"/>
      <c r="J38" s="21"/>
      <c r="K38" s="21"/>
      <c r="L38" s="32">
        <v>21282894</v>
      </c>
      <c r="M38" s="21"/>
      <c r="N38" s="20"/>
      <c r="O38" s="1"/>
    </row>
    <row r="39" spans="1:15" ht="21" customHeight="1" thickBot="1">
      <c r="A39" s="3"/>
      <c r="B39" s="771"/>
      <c r="C39" s="771"/>
      <c r="D39" s="27" t="s">
        <v>66</v>
      </c>
      <c r="E39" s="21">
        <f>E37+E38</f>
        <v>31705551448</v>
      </c>
      <c r="F39" s="21"/>
      <c r="G39" s="20"/>
      <c r="H39" s="21"/>
      <c r="I39" s="20"/>
      <c r="J39" s="21"/>
      <c r="K39" s="21"/>
      <c r="L39" s="21">
        <f>L37+L38</f>
        <v>10416872179</v>
      </c>
      <c r="M39" s="21"/>
      <c r="N39" s="20"/>
      <c r="O39" s="33">
        <f>L39/I37*100</f>
        <v>29.147616412727039</v>
      </c>
    </row>
    <row r="40" spans="1:15" ht="16.5" thickTop="1" thickBot="1">
      <c r="A40" s="3"/>
      <c r="B40" s="776"/>
      <c r="C40" s="776"/>
      <c r="D40" s="34" t="s">
        <v>67</v>
      </c>
      <c r="E40" s="35">
        <v>14777</v>
      </c>
      <c r="F40" s="36"/>
      <c r="G40" s="297">
        <v>15791</v>
      </c>
      <c r="H40" s="297"/>
      <c r="I40" s="297">
        <v>15631</v>
      </c>
      <c r="J40" s="297"/>
      <c r="K40" s="297"/>
      <c r="L40" s="297">
        <v>14631</v>
      </c>
      <c r="M40" s="36"/>
      <c r="N40" s="36"/>
      <c r="O40" s="2"/>
    </row>
    <row r="41" spans="1:15" ht="14.25" customHeight="1" thickTop="1"/>
    <row r="42" spans="1:15">
      <c r="E42" s="777" t="s">
        <v>72</v>
      </c>
      <c r="F42" s="44" t="s">
        <v>69</v>
      </c>
      <c r="G42" s="772"/>
      <c r="H42" s="772"/>
      <c r="I42" s="780" t="s">
        <v>68</v>
      </c>
      <c r="J42" s="44" t="s">
        <v>69</v>
      </c>
      <c r="K42" s="772"/>
      <c r="L42" s="773"/>
    </row>
    <row r="43" spans="1:15">
      <c r="E43" s="778"/>
      <c r="F43" s="96" t="s">
        <v>70</v>
      </c>
      <c r="G43" s="774"/>
      <c r="H43" s="774"/>
      <c r="I43" s="781"/>
      <c r="J43" s="96" t="s">
        <v>70</v>
      </c>
      <c r="K43" s="774"/>
      <c r="L43" s="775"/>
    </row>
    <row r="44" spans="1:15">
      <c r="E44" s="779"/>
      <c r="F44" s="151" t="s">
        <v>71</v>
      </c>
      <c r="G44" s="783"/>
      <c r="H44" s="783"/>
      <c r="I44" s="782"/>
      <c r="J44" s="151" t="s">
        <v>71</v>
      </c>
      <c r="K44" s="783"/>
      <c r="L44" s="784"/>
    </row>
  </sheetData>
  <mergeCells count="54">
    <mergeCell ref="K42:L42"/>
    <mergeCell ref="G43:H43"/>
    <mergeCell ref="K43:L43"/>
    <mergeCell ref="B39:C39"/>
    <mergeCell ref="B40:C40"/>
    <mergeCell ref="E42:E44"/>
    <mergeCell ref="G42:H42"/>
    <mergeCell ref="I42:I44"/>
    <mergeCell ref="G44:H44"/>
    <mergeCell ref="K44:L44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D20"/>
    <mergeCell ref="B21:C21"/>
    <mergeCell ref="B22:C22"/>
    <mergeCell ref="B23:C23"/>
    <mergeCell ref="B14:C14"/>
    <mergeCell ref="B15:C15"/>
    <mergeCell ref="B16:C16"/>
    <mergeCell ref="B17:C17"/>
    <mergeCell ref="B18:C18"/>
    <mergeCell ref="O7:O8"/>
    <mergeCell ref="B10:D10"/>
    <mergeCell ref="B11:C11"/>
    <mergeCell ref="B12:C12"/>
    <mergeCell ref="B13:C13"/>
    <mergeCell ref="B6:D9"/>
    <mergeCell ref="E6:O6"/>
    <mergeCell ref="E7:F7"/>
    <mergeCell ref="G7:H7"/>
    <mergeCell ref="I7:J7"/>
    <mergeCell ref="L7:M7"/>
    <mergeCell ref="N7:N8"/>
    <mergeCell ref="B2:O2"/>
    <mergeCell ref="B3:O3"/>
    <mergeCell ref="B4:O4"/>
    <mergeCell ref="B5:C5"/>
    <mergeCell ref="D5:F5"/>
    <mergeCell ref="G5:J5"/>
    <mergeCell ref="K5:O5"/>
  </mergeCells>
  <pageMargins left="0.17" right="0.17" top="0.17" bottom="0.17" header="0.17" footer="0.17"/>
  <pageSetup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D4D39-B932-4EA8-A1D1-8FE91551A338}">
  <dimension ref="A1:T30"/>
  <sheetViews>
    <sheetView workbookViewId="0">
      <selection activeCell="T28" sqref="T28"/>
    </sheetView>
  </sheetViews>
  <sheetFormatPr defaultRowHeight="15"/>
  <cols>
    <col min="1" max="1" width="3.28515625" customWidth="1"/>
    <col min="2" max="2" width="0.140625" customWidth="1"/>
    <col min="3" max="3" width="9" customWidth="1"/>
    <col min="4" max="4" width="1.28515625" customWidth="1"/>
    <col min="5" max="5" width="7.85546875" customWidth="1"/>
    <col min="6" max="6" width="25.140625" customWidth="1"/>
    <col min="7" max="7" width="8.140625" customWidth="1"/>
    <col min="8" max="8" width="21.140625" customWidth="1"/>
    <col min="9" max="9" width="11.7109375" customWidth="1"/>
    <col min="10" max="10" width="13.28515625" customWidth="1"/>
    <col min="11" max="12" width="14" bestFit="1" customWidth="1"/>
    <col min="13" max="13" width="11.7109375" bestFit="1" customWidth="1"/>
    <col min="14" max="14" width="13.28515625" bestFit="1" customWidth="1"/>
    <col min="15" max="15" width="13.140625" bestFit="1" customWidth="1"/>
    <col min="16" max="17" width="13.140625" hidden="1" customWidth="1"/>
    <col min="18" max="18" width="12.85546875" bestFit="1" customWidth="1"/>
    <col min="19" max="19" width="11" customWidth="1"/>
    <col min="20" max="20" width="12.85546875" customWidth="1"/>
  </cols>
  <sheetData>
    <row r="1" spans="1:20" ht="20.100000000000001" customHeight="1">
      <c r="A1" s="64"/>
      <c r="B1" s="64"/>
      <c r="C1" s="65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spans="1:20" ht="18" customHeight="1">
      <c r="A2" s="3"/>
      <c r="B2" s="3"/>
      <c r="C2" s="785" t="s">
        <v>263</v>
      </c>
      <c r="D2" s="785"/>
      <c r="E2" s="785"/>
      <c r="F2" s="785"/>
      <c r="G2" s="785"/>
      <c r="H2" s="785"/>
      <c r="I2" s="785"/>
      <c r="J2" s="785"/>
      <c r="K2" s="785"/>
      <c r="L2" s="785"/>
      <c r="M2" s="785"/>
      <c r="N2" s="785"/>
      <c r="O2" s="785"/>
      <c r="P2" s="785"/>
      <c r="Q2" s="785"/>
      <c r="R2" s="785"/>
      <c r="S2" s="785"/>
      <c r="T2" s="3"/>
    </row>
    <row r="3" spans="1:20" ht="21" customHeight="1" thickBot="1">
      <c r="A3" s="3"/>
      <c r="B3" s="3"/>
      <c r="C3" s="786" t="s">
        <v>678</v>
      </c>
      <c r="D3" s="786"/>
      <c r="E3" s="786"/>
      <c r="F3" s="786"/>
      <c r="G3" s="786"/>
      <c r="H3" s="786"/>
      <c r="I3" s="786"/>
      <c r="J3" s="786"/>
      <c r="K3" s="786"/>
      <c r="L3" s="786"/>
      <c r="M3" s="786"/>
      <c r="N3" s="786"/>
      <c r="O3" s="786"/>
      <c r="P3" s="786"/>
      <c r="Q3" s="786"/>
      <c r="R3" s="786"/>
      <c r="S3" s="786"/>
      <c r="T3" s="786"/>
    </row>
    <row r="4" spans="1:20" ht="15" customHeight="1" thickTop="1" thickBot="1">
      <c r="A4" s="793"/>
      <c r="B4" s="793"/>
      <c r="C4" s="788" t="s">
        <v>74</v>
      </c>
      <c r="D4" s="789" t="s">
        <v>26</v>
      </c>
      <c r="E4" s="789"/>
      <c r="F4" s="789" t="s">
        <v>115</v>
      </c>
      <c r="G4" s="789" t="s">
        <v>75</v>
      </c>
      <c r="H4" s="790" t="s">
        <v>76</v>
      </c>
      <c r="I4" s="789" t="s">
        <v>7</v>
      </c>
      <c r="J4" s="789" t="s">
        <v>77</v>
      </c>
      <c r="K4" s="791" t="s">
        <v>78</v>
      </c>
      <c r="L4" s="791"/>
      <c r="M4" s="791"/>
      <c r="N4" s="791"/>
      <c r="O4" s="791"/>
      <c r="P4" s="791"/>
      <c r="Q4" s="791"/>
      <c r="R4" s="791"/>
      <c r="S4" s="791"/>
      <c r="T4" s="791"/>
    </row>
    <row r="5" spans="1:20" ht="15" customHeight="1" thickTop="1" thickBot="1">
      <c r="A5" s="793"/>
      <c r="B5" s="793"/>
      <c r="C5" s="788"/>
      <c r="D5" s="789"/>
      <c r="E5" s="789"/>
      <c r="F5" s="789"/>
      <c r="G5" s="789"/>
      <c r="H5" s="790"/>
      <c r="I5" s="789"/>
      <c r="J5" s="789"/>
      <c r="K5" s="99" t="s">
        <v>58</v>
      </c>
      <c r="L5" s="99" t="s">
        <v>60</v>
      </c>
      <c r="M5" s="99" t="s">
        <v>43</v>
      </c>
      <c r="N5" s="99" t="s">
        <v>45</v>
      </c>
      <c r="O5" s="99" t="s">
        <v>47</v>
      </c>
      <c r="P5" s="259"/>
      <c r="Q5" s="259"/>
      <c r="R5" s="99" t="s">
        <v>53</v>
      </c>
      <c r="S5" s="262" t="s">
        <v>55</v>
      </c>
      <c r="T5" s="100" t="s">
        <v>79</v>
      </c>
    </row>
    <row r="6" spans="1:20" ht="51" customHeight="1" thickTop="1">
      <c r="A6" s="3"/>
      <c r="B6" s="3"/>
      <c r="C6" s="788"/>
      <c r="D6" s="789"/>
      <c r="E6" s="789"/>
      <c r="F6" s="789"/>
      <c r="G6" s="789"/>
      <c r="H6" s="790"/>
      <c r="I6" s="101" t="s">
        <v>80</v>
      </c>
      <c r="J6" s="789"/>
      <c r="K6" s="102" t="s">
        <v>264</v>
      </c>
      <c r="L6" s="102" t="s">
        <v>265</v>
      </c>
      <c r="M6" s="102" t="s">
        <v>83</v>
      </c>
      <c r="N6" s="102" t="s">
        <v>266</v>
      </c>
      <c r="O6" s="102" t="s">
        <v>267</v>
      </c>
      <c r="P6" s="260"/>
      <c r="Q6" s="260"/>
      <c r="R6" s="102" t="s">
        <v>270</v>
      </c>
      <c r="S6" s="263" t="s">
        <v>89</v>
      </c>
      <c r="T6" s="103" t="s">
        <v>79</v>
      </c>
    </row>
    <row r="7" spans="1:20" ht="15" customHeight="1">
      <c r="A7" s="3"/>
      <c r="B7" s="3"/>
      <c r="C7" s="104" t="s">
        <v>4</v>
      </c>
      <c r="D7" s="844" t="s">
        <v>34</v>
      </c>
      <c r="E7" s="844"/>
      <c r="F7" s="107" t="s">
        <v>35</v>
      </c>
      <c r="G7" s="105" t="s">
        <v>90</v>
      </c>
      <c r="H7" s="106" t="s">
        <v>91</v>
      </c>
      <c r="I7" s="105">
        <v>2025</v>
      </c>
      <c r="J7" s="107" t="s">
        <v>92</v>
      </c>
      <c r="K7" s="261">
        <v>6000000</v>
      </c>
      <c r="L7" s="261">
        <v>1169751000</v>
      </c>
      <c r="M7" s="261">
        <v>17135769000</v>
      </c>
      <c r="N7" s="261">
        <v>2822250000</v>
      </c>
      <c r="O7" s="261">
        <v>4448313000</v>
      </c>
      <c r="P7" s="115">
        <v>0</v>
      </c>
      <c r="Q7" s="261">
        <v>0</v>
      </c>
      <c r="R7" s="261">
        <v>10000000</v>
      </c>
      <c r="S7" s="261">
        <v>700000000</v>
      </c>
      <c r="T7" s="109">
        <f t="shared" ref="T7:T23" si="0">SUM(K7:S7)</f>
        <v>26292083000</v>
      </c>
    </row>
    <row r="8" spans="1:20" ht="15" customHeight="1">
      <c r="A8" s="3"/>
      <c r="B8" s="3"/>
      <c r="C8" s="104" t="s">
        <v>4</v>
      </c>
      <c r="D8" s="844" t="s">
        <v>34</v>
      </c>
      <c r="E8" s="844"/>
      <c r="F8" s="107" t="s">
        <v>35</v>
      </c>
      <c r="G8" s="105" t="s">
        <v>90</v>
      </c>
      <c r="H8" s="106" t="s">
        <v>91</v>
      </c>
      <c r="I8" s="105">
        <v>2025</v>
      </c>
      <c r="J8" s="107" t="s">
        <v>93</v>
      </c>
      <c r="K8" s="261">
        <v>6000000</v>
      </c>
      <c r="L8" s="261">
        <v>1169751000</v>
      </c>
      <c r="M8" s="261">
        <v>17135769000</v>
      </c>
      <c r="N8" s="261">
        <v>2822250000</v>
      </c>
      <c r="O8" s="261">
        <v>4448313000</v>
      </c>
      <c r="P8" s="115">
        <v>0</v>
      </c>
      <c r="Q8" s="261">
        <v>0</v>
      </c>
      <c r="R8" s="261">
        <v>10000000</v>
      </c>
      <c r="S8" s="261">
        <v>728900000</v>
      </c>
      <c r="T8" s="109">
        <f t="shared" si="0"/>
        <v>26320983000</v>
      </c>
    </row>
    <row r="9" spans="1:20" ht="15" customHeight="1">
      <c r="A9" s="3"/>
      <c r="B9" s="3"/>
      <c r="C9" s="104" t="s">
        <v>4</v>
      </c>
      <c r="D9" s="844" t="s">
        <v>34</v>
      </c>
      <c r="E9" s="844"/>
      <c r="F9" s="107" t="s">
        <v>35</v>
      </c>
      <c r="G9" s="105" t="s">
        <v>90</v>
      </c>
      <c r="H9" s="106" t="s">
        <v>91</v>
      </c>
      <c r="I9" s="105">
        <v>2025</v>
      </c>
      <c r="J9" s="107" t="s">
        <v>94</v>
      </c>
      <c r="K9" s="261">
        <v>0</v>
      </c>
      <c r="L9" s="261">
        <f>396382919</f>
        <v>396382919</v>
      </c>
      <c r="M9" s="261">
        <v>5485532340</v>
      </c>
      <c r="N9" s="261">
        <v>886368336</v>
      </c>
      <c r="O9" s="261">
        <v>1020873583</v>
      </c>
      <c r="P9" s="115">
        <v>0</v>
      </c>
      <c r="Q9" s="261">
        <v>0</v>
      </c>
      <c r="R9" s="261">
        <v>6316718</v>
      </c>
      <c r="S9" s="261">
        <v>311847235</v>
      </c>
      <c r="T9" s="109">
        <f t="shared" si="0"/>
        <v>8107321131</v>
      </c>
    </row>
    <row r="10" spans="1:20" ht="15" customHeight="1">
      <c r="A10" s="3"/>
      <c r="B10" s="3"/>
      <c r="C10" s="104" t="s">
        <v>4</v>
      </c>
      <c r="D10" s="844" t="s">
        <v>34</v>
      </c>
      <c r="E10" s="844"/>
      <c r="F10" s="107" t="s">
        <v>35</v>
      </c>
      <c r="G10" s="105" t="s">
        <v>90</v>
      </c>
      <c r="H10" s="106" t="s">
        <v>91</v>
      </c>
      <c r="I10" s="105">
        <v>2025</v>
      </c>
      <c r="J10" s="107" t="s">
        <v>95</v>
      </c>
      <c r="K10" s="261">
        <v>0</v>
      </c>
      <c r="L10" s="261">
        <v>148854842</v>
      </c>
      <c r="M10" s="261">
        <v>0</v>
      </c>
      <c r="N10" s="261">
        <v>0</v>
      </c>
      <c r="O10" s="261">
        <v>1617821054</v>
      </c>
      <c r="P10" s="115">
        <v>0</v>
      </c>
      <c r="Q10" s="261">
        <v>0</v>
      </c>
      <c r="R10" s="261">
        <v>0</v>
      </c>
      <c r="S10" s="261">
        <v>0</v>
      </c>
      <c r="T10" s="109">
        <f t="shared" si="0"/>
        <v>1766675896</v>
      </c>
    </row>
    <row r="11" spans="1:20" ht="15" customHeight="1">
      <c r="A11" s="3"/>
      <c r="B11" s="3"/>
      <c r="C11" s="104" t="s">
        <v>4</v>
      </c>
      <c r="D11" s="844" t="s">
        <v>34</v>
      </c>
      <c r="E11" s="844"/>
      <c r="F11" s="107" t="s">
        <v>35</v>
      </c>
      <c r="G11" s="105" t="s">
        <v>96</v>
      </c>
      <c r="H11" s="106" t="s">
        <v>97</v>
      </c>
      <c r="I11" s="105">
        <v>2025</v>
      </c>
      <c r="J11" s="107" t="s">
        <v>92</v>
      </c>
      <c r="K11" s="288">
        <v>0</v>
      </c>
      <c r="L11" s="549">
        <v>2300000000</v>
      </c>
      <c r="M11" s="549">
        <v>0</v>
      </c>
      <c r="N11" s="549">
        <v>0</v>
      </c>
      <c r="O11" s="549">
        <v>0</v>
      </c>
      <c r="P11" s="549">
        <v>0</v>
      </c>
      <c r="Q11" s="549">
        <v>0</v>
      </c>
      <c r="R11" s="549">
        <v>0</v>
      </c>
      <c r="S11" s="549">
        <v>0</v>
      </c>
      <c r="T11" s="109">
        <f t="shared" si="0"/>
        <v>2300000000</v>
      </c>
    </row>
    <row r="12" spans="1:20" ht="15" customHeight="1">
      <c r="A12" s="3"/>
      <c r="B12" s="3"/>
      <c r="C12" s="104" t="s">
        <v>4</v>
      </c>
      <c r="D12" s="844" t="s">
        <v>34</v>
      </c>
      <c r="E12" s="844"/>
      <c r="F12" s="107" t="s">
        <v>35</v>
      </c>
      <c r="G12" s="105" t="s">
        <v>96</v>
      </c>
      <c r="H12" s="106" t="s">
        <v>97</v>
      </c>
      <c r="I12" s="105">
        <v>2025</v>
      </c>
      <c r="J12" s="107" t="s">
        <v>93</v>
      </c>
      <c r="K12" s="288">
        <v>0</v>
      </c>
      <c r="L12" s="549">
        <v>2300000000</v>
      </c>
      <c r="M12" s="549">
        <v>0</v>
      </c>
      <c r="N12" s="549">
        <v>0</v>
      </c>
      <c r="O12" s="549">
        <v>0</v>
      </c>
      <c r="P12" s="549">
        <v>0</v>
      </c>
      <c r="Q12" s="549">
        <v>0</v>
      </c>
      <c r="R12" s="549">
        <v>0</v>
      </c>
      <c r="S12" s="549">
        <v>0</v>
      </c>
      <c r="T12" s="109">
        <f t="shared" si="0"/>
        <v>2300000000</v>
      </c>
    </row>
    <row r="13" spans="1:20" ht="15" customHeight="1">
      <c r="A13" s="3"/>
      <c r="B13" s="3"/>
      <c r="C13" s="104" t="s">
        <v>4</v>
      </c>
      <c r="D13" s="844" t="s">
        <v>34</v>
      </c>
      <c r="E13" s="844"/>
      <c r="F13" s="107" t="s">
        <v>35</v>
      </c>
      <c r="G13" s="105" t="s">
        <v>96</v>
      </c>
      <c r="H13" s="106" t="s">
        <v>97</v>
      </c>
      <c r="I13" s="105">
        <v>2025</v>
      </c>
      <c r="J13" s="107" t="s">
        <v>94</v>
      </c>
      <c r="K13" s="288">
        <v>0</v>
      </c>
      <c r="L13" s="261">
        <v>478502920</v>
      </c>
      <c r="M13" s="549">
        <v>0</v>
      </c>
      <c r="N13" s="549">
        <v>0</v>
      </c>
      <c r="O13" s="549">
        <v>0</v>
      </c>
      <c r="P13" s="549">
        <v>0</v>
      </c>
      <c r="Q13" s="549">
        <v>0</v>
      </c>
      <c r="R13" s="549">
        <v>0</v>
      </c>
      <c r="S13" s="549">
        <v>0</v>
      </c>
      <c r="T13" s="109">
        <f t="shared" si="0"/>
        <v>478502920</v>
      </c>
    </row>
    <row r="14" spans="1:20" ht="15" customHeight="1">
      <c r="A14" s="3"/>
      <c r="B14" s="3"/>
      <c r="C14" s="104" t="s">
        <v>4</v>
      </c>
      <c r="D14" s="844" t="s">
        <v>34</v>
      </c>
      <c r="E14" s="844"/>
      <c r="F14" s="107" t="s">
        <v>35</v>
      </c>
      <c r="G14" s="105" t="s">
        <v>96</v>
      </c>
      <c r="H14" s="106" t="s">
        <v>97</v>
      </c>
      <c r="I14" s="105">
        <v>2025</v>
      </c>
      <c r="J14" s="107" t="s">
        <v>95</v>
      </c>
      <c r="K14" s="288">
        <v>0</v>
      </c>
      <c r="L14" s="549">
        <v>0</v>
      </c>
      <c r="M14" s="549">
        <v>0</v>
      </c>
      <c r="N14" s="549">
        <v>0</v>
      </c>
      <c r="O14" s="549">
        <v>0</v>
      </c>
      <c r="P14" s="549">
        <v>0</v>
      </c>
      <c r="Q14" s="549">
        <v>0</v>
      </c>
      <c r="R14" s="549">
        <v>0</v>
      </c>
      <c r="S14" s="549">
        <v>0</v>
      </c>
      <c r="T14" s="109">
        <f t="shared" si="0"/>
        <v>0</v>
      </c>
    </row>
    <row r="15" spans="1:20" ht="15" customHeight="1">
      <c r="A15" s="3"/>
      <c r="B15" s="3"/>
      <c r="C15" s="104" t="s">
        <v>4</v>
      </c>
      <c r="D15" s="844" t="s">
        <v>34</v>
      </c>
      <c r="E15" s="844"/>
      <c r="F15" s="107" t="s">
        <v>35</v>
      </c>
      <c r="G15" s="105" t="s">
        <v>98</v>
      </c>
      <c r="H15" s="106" t="s">
        <v>99</v>
      </c>
      <c r="I15" s="105">
        <v>2025</v>
      </c>
      <c r="J15" s="107" t="s">
        <v>92</v>
      </c>
      <c r="K15" s="288">
        <v>0</v>
      </c>
      <c r="L15" s="288">
        <v>1025000000</v>
      </c>
      <c r="M15" s="288">
        <v>0</v>
      </c>
      <c r="N15" s="288">
        <v>0</v>
      </c>
      <c r="O15" s="288">
        <v>0</v>
      </c>
      <c r="P15" s="288">
        <v>0</v>
      </c>
      <c r="Q15" s="288">
        <v>0</v>
      </c>
      <c r="R15" s="288">
        <v>0</v>
      </c>
      <c r="S15" s="288">
        <v>0</v>
      </c>
      <c r="T15" s="109">
        <f t="shared" si="0"/>
        <v>1025000000</v>
      </c>
    </row>
    <row r="16" spans="1:20" ht="15" customHeight="1">
      <c r="A16" s="3"/>
      <c r="B16" s="3"/>
      <c r="C16" s="104" t="s">
        <v>4</v>
      </c>
      <c r="D16" s="844" t="s">
        <v>34</v>
      </c>
      <c r="E16" s="844"/>
      <c r="F16" s="107" t="s">
        <v>35</v>
      </c>
      <c r="G16" s="105" t="s">
        <v>98</v>
      </c>
      <c r="H16" s="106" t="s">
        <v>99</v>
      </c>
      <c r="I16" s="105">
        <v>2025</v>
      </c>
      <c r="J16" s="107" t="s">
        <v>93</v>
      </c>
      <c r="K16" s="288">
        <v>0</v>
      </c>
      <c r="L16" s="288">
        <v>1025000000</v>
      </c>
      <c r="M16" s="288">
        <v>0</v>
      </c>
      <c r="N16" s="288">
        <v>0</v>
      </c>
      <c r="O16" s="288">
        <v>0</v>
      </c>
      <c r="P16" s="288">
        <v>0</v>
      </c>
      <c r="Q16" s="288">
        <v>0</v>
      </c>
      <c r="R16" s="288">
        <v>0</v>
      </c>
      <c r="S16" s="288">
        <v>0</v>
      </c>
      <c r="T16" s="109">
        <f t="shared" si="0"/>
        <v>1025000000</v>
      </c>
    </row>
    <row r="17" spans="1:20" ht="15" customHeight="1">
      <c r="A17" s="3"/>
      <c r="B17" s="3"/>
      <c r="C17" s="104" t="s">
        <v>4</v>
      </c>
      <c r="D17" s="844" t="s">
        <v>34</v>
      </c>
      <c r="E17" s="844"/>
      <c r="F17" s="107" t="s">
        <v>35</v>
      </c>
      <c r="G17" s="105" t="s">
        <v>98</v>
      </c>
      <c r="H17" s="106" t="s">
        <v>99</v>
      </c>
      <c r="I17" s="105">
        <v>2025</v>
      </c>
      <c r="J17" s="107" t="s">
        <v>94</v>
      </c>
      <c r="K17" s="288">
        <v>0</v>
      </c>
      <c r="L17" s="288">
        <v>0</v>
      </c>
      <c r="M17" s="288">
        <v>0</v>
      </c>
      <c r="N17" s="288">
        <v>0</v>
      </c>
      <c r="O17" s="288">
        <v>0</v>
      </c>
      <c r="P17" s="288">
        <v>0</v>
      </c>
      <c r="Q17" s="288">
        <v>0</v>
      </c>
      <c r="R17" s="288">
        <v>0</v>
      </c>
      <c r="S17" s="288">
        <v>0</v>
      </c>
      <c r="T17" s="109">
        <f t="shared" si="0"/>
        <v>0</v>
      </c>
    </row>
    <row r="18" spans="1:20" ht="15" customHeight="1">
      <c r="A18" s="3"/>
      <c r="B18" s="3"/>
      <c r="C18" s="104" t="s">
        <v>4</v>
      </c>
      <c r="D18" s="844" t="s">
        <v>34</v>
      </c>
      <c r="E18" s="844"/>
      <c r="F18" s="107" t="s">
        <v>35</v>
      </c>
      <c r="G18" s="105" t="s">
        <v>98</v>
      </c>
      <c r="H18" s="106" t="s">
        <v>99</v>
      </c>
      <c r="I18" s="105">
        <v>2025</v>
      </c>
      <c r="J18" s="107" t="s">
        <v>95</v>
      </c>
      <c r="K18" s="288">
        <v>0</v>
      </c>
      <c r="L18" s="288">
        <v>0</v>
      </c>
      <c r="M18" s="288">
        <v>0</v>
      </c>
      <c r="N18" s="288">
        <v>0</v>
      </c>
      <c r="O18" s="288">
        <v>0</v>
      </c>
      <c r="P18" s="288">
        <v>0</v>
      </c>
      <c r="Q18" s="288">
        <v>0</v>
      </c>
      <c r="R18" s="288">
        <v>0</v>
      </c>
      <c r="S18" s="288">
        <v>0</v>
      </c>
      <c r="T18" s="109">
        <f t="shared" si="0"/>
        <v>0</v>
      </c>
    </row>
    <row r="19" spans="1:20" ht="15" customHeight="1">
      <c r="A19" s="3"/>
      <c r="B19" s="3"/>
      <c r="C19" s="104" t="s">
        <v>4</v>
      </c>
      <c r="D19" s="844" t="s">
        <v>34</v>
      </c>
      <c r="E19" s="844"/>
      <c r="F19" s="107" t="s">
        <v>35</v>
      </c>
      <c r="G19" s="105"/>
      <c r="H19" s="723" t="s">
        <v>79</v>
      </c>
      <c r="I19" s="724">
        <v>2025</v>
      </c>
      <c r="J19" s="725" t="s">
        <v>92</v>
      </c>
      <c r="K19" s="726">
        <f t="shared" ref="K19:S19" si="1">K7+K11+K15</f>
        <v>6000000</v>
      </c>
      <c r="L19" s="726">
        <f>L7+L11+L15</f>
        <v>4494751000</v>
      </c>
      <c r="M19" s="726">
        <f t="shared" si="1"/>
        <v>17135769000</v>
      </c>
      <c r="N19" s="726">
        <f t="shared" si="1"/>
        <v>2822250000</v>
      </c>
      <c r="O19" s="726">
        <f t="shared" si="1"/>
        <v>4448313000</v>
      </c>
      <c r="P19" s="726">
        <f t="shared" si="1"/>
        <v>0</v>
      </c>
      <c r="Q19" s="726">
        <f t="shared" si="1"/>
        <v>0</v>
      </c>
      <c r="R19" s="726">
        <f t="shared" si="1"/>
        <v>10000000</v>
      </c>
      <c r="S19" s="726">
        <f t="shared" si="1"/>
        <v>700000000</v>
      </c>
      <c r="T19" s="727">
        <f t="shared" si="0"/>
        <v>29617083000</v>
      </c>
    </row>
    <row r="20" spans="1:20" ht="15" customHeight="1">
      <c r="A20" s="3"/>
      <c r="B20" s="3"/>
      <c r="C20" s="104" t="s">
        <v>4</v>
      </c>
      <c r="D20" s="844" t="s">
        <v>34</v>
      </c>
      <c r="E20" s="844"/>
      <c r="F20" s="107" t="s">
        <v>35</v>
      </c>
      <c r="G20" s="105"/>
      <c r="H20" s="723" t="s">
        <v>79</v>
      </c>
      <c r="I20" s="724">
        <v>2025</v>
      </c>
      <c r="J20" s="725" t="s">
        <v>93</v>
      </c>
      <c r="K20" s="726">
        <f t="shared" ref="K20:S20" si="2">K8+K12+K16</f>
        <v>6000000</v>
      </c>
      <c r="L20" s="726">
        <f t="shared" si="2"/>
        <v>4494751000</v>
      </c>
      <c r="M20" s="726">
        <f t="shared" si="2"/>
        <v>17135769000</v>
      </c>
      <c r="N20" s="726">
        <f t="shared" si="2"/>
        <v>2822250000</v>
      </c>
      <c r="O20" s="726">
        <f t="shared" si="2"/>
        <v>4448313000</v>
      </c>
      <c r="P20" s="726">
        <f t="shared" si="2"/>
        <v>0</v>
      </c>
      <c r="Q20" s="726">
        <f t="shared" si="2"/>
        <v>0</v>
      </c>
      <c r="R20" s="726">
        <f t="shared" si="2"/>
        <v>10000000</v>
      </c>
      <c r="S20" s="726">
        <f t="shared" si="2"/>
        <v>728900000</v>
      </c>
      <c r="T20" s="727">
        <f t="shared" si="0"/>
        <v>29645983000</v>
      </c>
    </row>
    <row r="21" spans="1:20" ht="15" customHeight="1">
      <c r="A21" s="3"/>
      <c r="B21" s="3"/>
      <c r="C21" s="104" t="s">
        <v>4</v>
      </c>
      <c r="D21" s="844" t="s">
        <v>34</v>
      </c>
      <c r="E21" s="844"/>
      <c r="F21" s="107" t="s">
        <v>35</v>
      </c>
      <c r="G21" s="105"/>
      <c r="H21" s="723" t="s">
        <v>79</v>
      </c>
      <c r="I21" s="724">
        <v>2025</v>
      </c>
      <c r="J21" s="725" t="s">
        <v>94</v>
      </c>
      <c r="K21" s="726">
        <f t="shared" ref="K21:S21" si="3">K9+K13+K17</f>
        <v>0</v>
      </c>
      <c r="L21" s="726">
        <f t="shared" si="3"/>
        <v>874885839</v>
      </c>
      <c r="M21" s="726">
        <f t="shared" si="3"/>
        <v>5485532340</v>
      </c>
      <c r="N21" s="726">
        <f t="shared" si="3"/>
        <v>886368336</v>
      </c>
      <c r="O21" s="726">
        <f t="shared" si="3"/>
        <v>1020873583</v>
      </c>
      <c r="P21" s="726">
        <f t="shared" si="3"/>
        <v>0</v>
      </c>
      <c r="Q21" s="726">
        <f t="shared" si="3"/>
        <v>0</v>
      </c>
      <c r="R21" s="726">
        <f t="shared" si="3"/>
        <v>6316718</v>
      </c>
      <c r="S21" s="726">
        <f t="shared" si="3"/>
        <v>311847235</v>
      </c>
      <c r="T21" s="727">
        <f t="shared" si="0"/>
        <v>8585824051</v>
      </c>
    </row>
    <row r="22" spans="1:20" ht="15" customHeight="1">
      <c r="A22" s="3"/>
      <c r="B22" s="3"/>
      <c r="C22" s="104" t="s">
        <v>4</v>
      </c>
      <c r="D22" s="844" t="s">
        <v>34</v>
      </c>
      <c r="E22" s="844"/>
      <c r="F22" s="107" t="s">
        <v>35</v>
      </c>
      <c r="G22" s="105"/>
      <c r="H22" s="723" t="s">
        <v>79</v>
      </c>
      <c r="I22" s="724">
        <v>2025</v>
      </c>
      <c r="J22" s="725" t="s">
        <v>95</v>
      </c>
      <c r="K22" s="726">
        <f t="shared" ref="K22:S22" si="4">K10+K14+K18</f>
        <v>0</v>
      </c>
      <c r="L22" s="726">
        <f t="shared" si="4"/>
        <v>148854842</v>
      </c>
      <c r="M22" s="726">
        <f t="shared" si="4"/>
        <v>0</v>
      </c>
      <c r="N22" s="726">
        <f t="shared" si="4"/>
        <v>0</v>
      </c>
      <c r="O22" s="726">
        <f t="shared" si="4"/>
        <v>1617821054</v>
      </c>
      <c r="P22" s="726">
        <f t="shared" si="4"/>
        <v>0</v>
      </c>
      <c r="Q22" s="726">
        <f t="shared" si="4"/>
        <v>0</v>
      </c>
      <c r="R22" s="726">
        <f t="shared" si="4"/>
        <v>0</v>
      </c>
      <c r="S22" s="726">
        <f t="shared" si="4"/>
        <v>0</v>
      </c>
      <c r="T22" s="727">
        <f t="shared" si="0"/>
        <v>1766675896</v>
      </c>
    </row>
    <row r="23" spans="1:20" ht="15" customHeight="1">
      <c r="A23" s="3"/>
      <c r="B23" s="3"/>
      <c r="C23" s="104" t="s">
        <v>4</v>
      </c>
      <c r="D23" s="844" t="s">
        <v>34</v>
      </c>
      <c r="E23" s="844"/>
      <c r="F23" s="107" t="s">
        <v>100</v>
      </c>
      <c r="G23" s="105"/>
      <c r="H23" s="106"/>
      <c r="I23" s="105">
        <v>2025</v>
      </c>
      <c r="J23" s="107"/>
      <c r="K23" s="261">
        <f>K20-K21</f>
        <v>6000000</v>
      </c>
      <c r="L23" s="261">
        <f t="shared" ref="L23:S23" si="5">L20-L21</f>
        <v>3619865161</v>
      </c>
      <c r="M23" s="261">
        <f t="shared" si="5"/>
        <v>11650236660</v>
      </c>
      <c r="N23" s="261">
        <f t="shared" si="5"/>
        <v>1935881664</v>
      </c>
      <c r="O23" s="261">
        <f t="shared" si="5"/>
        <v>3427439417</v>
      </c>
      <c r="P23" s="261">
        <f t="shared" si="5"/>
        <v>0</v>
      </c>
      <c r="Q23" s="261">
        <f t="shared" si="5"/>
        <v>0</v>
      </c>
      <c r="R23" s="261">
        <f t="shared" si="5"/>
        <v>3683282</v>
      </c>
      <c r="S23" s="261">
        <f t="shared" si="5"/>
        <v>417052765</v>
      </c>
      <c r="T23" s="109">
        <f t="shared" si="0"/>
        <v>21060158949</v>
      </c>
    </row>
    <row r="24" spans="1:20" ht="15" customHeight="1">
      <c r="A24" s="3"/>
      <c r="B24" s="3"/>
      <c r="C24" s="104" t="s">
        <v>4</v>
      </c>
      <c r="D24" s="844" t="s">
        <v>34</v>
      </c>
      <c r="E24" s="844"/>
      <c r="F24" s="107" t="s">
        <v>101</v>
      </c>
      <c r="G24" s="105"/>
      <c r="H24" s="106"/>
      <c r="I24" s="105">
        <v>2025</v>
      </c>
      <c r="J24" s="107"/>
      <c r="K24" s="261">
        <f>K21/K20*100</f>
        <v>0</v>
      </c>
      <c r="L24" s="261">
        <f>L21/L20*100</f>
        <v>19.46461192177275</v>
      </c>
      <c r="M24" s="261">
        <f t="shared" ref="M24:R24" si="6">M21/M20*100</f>
        <v>32.012174884010165</v>
      </c>
      <c r="N24" s="261">
        <f t="shared" si="6"/>
        <v>31.406442944459208</v>
      </c>
      <c r="O24" s="261">
        <f t="shared" si="6"/>
        <v>22.949679642597093</v>
      </c>
      <c r="P24" s="261"/>
      <c r="Q24" s="261"/>
      <c r="R24" s="261">
        <f t="shared" si="6"/>
        <v>63.167180000000002</v>
      </c>
      <c r="S24" s="261">
        <f t="shared" ref="S24:T24" si="7">S21/S20*100</f>
        <v>42.783267252023599</v>
      </c>
      <c r="T24" s="109">
        <f t="shared" si="7"/>
        <v>28.961171741210268</v>
      </c>
    </row>
    <row r="25" spans="1:20" ht="15" customHeight="1">
      <c r="A25" s="3"/>
      <c r="B25" s="3"/>
      <c r="C25" s="104" t="s">
        <v>4</v>
      </c>
      <c r="D25" s="844" t="s">
        <v>34</v>
      </c>
      <c r="E25" s="844"/>
      <c r="F25" s="107" t="s">
        <v>128</v>
      </c>
      <c r="G25" s="105" t="s">
        <v>102</v>
      </c>
      <c r="H25" s="106"/>
      <c r="I25" s="105">
        <v>2025</v>
      </c>
      <c r="J25" s="107" t="s">
        <v>94</v>
      </c>
      <c r="K25" s="108"/>
      <c r="L25" s="550">
        <v>2197112</v>
      </c>
      <c r="M25" s="550">
        <v>0</v>
      </c>
      <c r="N25" s="550">
        <v>0</v>
      </c>
      <c r="O25" s="550">
        <v>19085782</v>
      </c>
      <c r="P25" s="261"/>
      <c r="Q25" s="261"/>
      <c r="R25" s="108"/>
      <c r="S25" s="115"/>
      <c r="T25" s="109">
        <f>SUM(K25:S25)</f>
        <v>21282894</v>
      </c>
    </row>
    <row r="26" spans="1:20" ht="24.95" customHeight="1">
      <c r="A26" s="64"/>
      <c r="B26" s="849"/>
      <c r="C26" s="849"/>
      <c r="D26" s="849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</row>
    <row r="27" spans="1:20" ht="15" customHeight="1">
      <c r="A27" s="64"/>
      <c r="B27" s="64"/>
      <c r="C27" s="64"/>
      <c r="D27" s="64"/>
      <c r="E27" s="64"/>
      <c r="F27" s="850" t="s">
        <v>111</v>
      </c>
      <c r="G27" s="66" t="s">
        <v>69</v>
      </c>
      <c r="H27" s="851"/>
      <c r="I27" s="851"/>
      <c r="J27" s="850" t="s">
        <v>68</v>
      </c>
      <c r="K27" s="66" t="s">
        <v>69</v>
      </c>
      <c r="L27" s="851"/>
      <c r="M27" s="851"/>
      <c r="N27" s="64"/>
      <c r="O27" s="64"/>
      <c r="P27" s="64"/>
      <c r="Q27" s="64"/>
      <c r="R27" s="64"/>
      <c r="S27" s="64"/>
      <c r="T27" s="64"/>
    </row>
    <row r="28" spans="1:20" ht="15" customHeight="1">
      <c r="A28" s="64"/>
      <c r="B28" s="64"/>
      <c r="C28" s="64"/>
      <c r="D28" s="64"/>
      <c r="E28" s="64"/>
      <c r="F28" s="850"/>
      <c r="G28" s="66" t="s">
        <v>70</v>
      </c>
      <c r="H28" s="852"/>
      <c r="I28" s="852"/>
      <c r="J28" s="850"/>
      <c r="K28" s="66" t="s">
        <v>70</v>
      </c>
      <c r="L28" s="852"/>
      <c r="M28" s="852"/>
      <c r="N28" s="64"/>
      <c r="O28" s="64"/>
      <c r="P28" s="64"/>
      <c r="Q28" s="64"/>
      <c r="R28" s="64"/>
      <c r="S28" s="64"/>
      <c r="T28" s="64"/>
    </row>
    <row r="29" spans="1:20" ht="15" customHeight="1">
      <c r="A29" s="64"/>
      <c r="B29" s="64"/>
      <c r="C29" s="64"/>
      <c r="D29" s="64"/>
      <c r="E29" s="64"/>
      <c r="F29" s="850"/>
      <c r="G29" s="66" t="s">
        <v>71</v>
      </c>
      <c r="H29" s="852"/>
      <c r="I29" s="852"/>
      <c r="J29" s="850"/>
      <c r="K29" s="66" t="s">
        <v>71</v>
      </c>
      <c r="L29" s="852"/>
      <c r="M29" s="852"/>
      <c r="N29" s="64"/>
      <c r="O29" s="64"/>
      <c r="P29" s="64"/>
      <c r="Q29" s="64"/>
      <c r="R29" s="64"/>
      <c r="S29" s="64"/>
      <c r="T29" s="64"/>
    </row>
    <row r="30" spans="1:20" ht="24.95" customHeight="1">
      <c r="A30" s="64"/>
      <c r="B30" s="64"/>
      <c r="C30" s="849"/>
      <c r="D30" s="849"/>
      <c r="E30" s="849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</row>
  </sheetData>
  <mergeCells count="40">
    <mergeCell ref="C30:E30"/>
    <mergeCell ref="C2:S2"/>
    <mergeCell ref="C3:T3"/>
    <mergeCell ref="A4:B5"/>
    <mergeCell ref="B26:D26"/>
    <mergeCell ref="F27:F29"/>
    <mergeCell ref="H27:I27"/>
    <mergeCell ref="J27:J29"/>
    <mergeCell ref="L27:M27"/>
    <mergeCell ref="H28:I28"/>
    <mergeCell ref="L28:M28"/>
    <mergeCell ref="H29:I29"/>
    <mergeCell ref="L29:M29"/>
    <mergeCell ref="D10:E10"/>
    <mergeCell ref="D7:E7"/>
    <mergeCell ref="D13:E13"/>
    <mergeCell ref="D11:E11"/>
    <mergeCell ref="D12:E12"/>
    <mergeCell ref="D8:E8"/>
    <mergeCell ref="D9:E9"/>
    <mergeCell ref="D19:E19"/>
    <mergeCell ref="D17:E17"/>
    <mergeCell ref="D18:E18"/>
    <mergeCell ref="D16:E16"/>
    <mergeCell ref="D14:E14"/>
    <mergeCell ref="D15:E15"/>
    <mergeCell ref="D25:E25"/>
    <mergeCell ref="D23:E23"/>
    <mergeCell ref="D24:E24"/>
    <mergeCell ref="D22:E22"/>
    <mergeCell ref="D20:E20"/>
    <mergeCell ref="D21:E21"/>
    <mergeCell ref="I4:I5"/>
    <mergeCell ref="J4:J6"/>
    <mergeCell ref="K4:T4"/>
    <mergeCell ref="C4:C6"/>
    <mergeCell ref="D4:E6"/>
    <mergeCell ref="F4:F6"/>
    <mergeCell ref="G4:G6"/>
    <mergeCell ref="H4:H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38A2A-C655-4E68-8BA6-ADB86A7C8EB7}">
  <dimension ref="A1:T22"/>
  <sheetViews>
    <sheetView topLeftCell="C1" workbookViewId="0">
      <selection activeCell="K11" sqref="K11:S11"/>
    </sheetView>
  </sheetViews>
  <sheetFormatPr defaultRowHeight="15"/>
  <cols>
    <col min="1" max="1" width="2.140625" hidden="1" customWidth="1"/>
    <col min="2" max="2" width="0.140625" hidden="1" customWidth="1"/>
    <col min="3" max="3" width="4.5703125" customWidth="1"/>
    <col min="4" max="4" width="1.28515625" customWidth="1"/>
    <col min="5" max="5" width="5.42578125" customWidth="1"/>
    <col min="6" max="6" width="19.140625" customWidth="1"/>
    <col min="7" max="7" width="5.140625" customWidth="1"/>
    <col min="8" max="8" width="14.28515625" customWidth="1"/>
    <col min="9" max="9" width="7.42578125" customWidth="1"/>
    <col min="10" max="10" width="13.28515625" customWidth="1"/>
    <col min="11" max="11" width="7.5703125" customWidth="1"/>
    <col min="12" max="12" width="9.28515625" customWidth="1"/>
    <col min="13" max="13" width="11.5703125" customWidth="1"/>
    <col min="14" max="14" width="10.42578125" customWidth="1"/>
    <col min="15" max="15" width="10.140625" customWidth="1"/>
    <col min="16" max="16" width="6.28515625" hidden="1" customWidth="1"/>
    <col min="17" max="17" width="6.42578125" hidden="1" customWidth="1"/>
    <col min="18" max="18" width="7.5703125" hidden="1" customWidth="1"/>
    <col min="19" max="19" width="12.42578125" customWidth="1"/>
    <col min="20" max="20" width="11.7109375" customWidth="1"/>
  </cols>
  <sheetData>
    <row r="1" spans="1:20">
      <c r="A1" s="67"/>
      <c r="B1" s="67"/>
      <c r="C1" s="68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0" ht="18" customHeight="1">
      <c r="A2" s="3"/>
      <c r="B2" s="3"/>
      <c r="C2" s="785" t="s">
        <v>263</v>
      </c>
      <c r="D2" s="785"/>
      <c r="E2" s="785"/>
      <c r="F2" s="785"/>
      <c r="G2" s="785"/>
      <c r="H2" s="785"/>
      <c r="I2" s="785"/>
      <c r="J2" s="785"/>
      <c r="K2" s="785"/>
      <c r="L2" s="785"/>
      <c r="M2" s="785"/>
      <c r="N2" s="785"/>
      <c r="O2" s="785"/>
      <c r="P2" s="785"/>
      <c r="Q2" s="785"/>
      <c r="R2" s="785"/>
      <c r="S2" s="785"/>
      <c r="T2" s="3"/>
    </row>
    <row r="3" spans="1:20" ht="21" customHeight="1" thickBot="1">
      <c r="A3" s="3"/>
      <c r="B3" s="3"/>
      <c r="C3" s="786" t="s">
        <v>678</v>
      </c>
      <c r="D3" s="786"/>
      <c r="E3" s="786"/>
      <c r="F3" s="786"/>
      <c r="G3" s="786"/>
      <c r="H3" s="786"/>
      <c r="I3" s="786"/>
      <c r="J3" s="786"/>
      <c r="K3" s="786"/>
      <c r="L3" s="786"/>
      <c r="M3" s="786"/>
      <c r="N3" s="786"/>
      <c r="O3" s="786"/>
      <c r="P3" s="786"/>
      <c r="Q3" s="786"/>
      <c r="R3" s="786"/>
      <c r="S3" s="786"/>
      <c r="T3" s="786"/>
    </row>
    <row r="4" spans="1:20" ht="15" customHeight="1" thickTop="1" thickBot="1">
      <c r="A4" s="793"/>
      <c r="B4" s="793"/>
      <c r="C4" s="788" t="s">
        <v>74</v>
      </c>
      <c r="D4" s="789" t="s">
        <v>26</v>
      </c>
      <c r="E4" s="789"/>
      <c r="F4" s="789" t="s">
        <v>115</v>
      </c>
      <c r="G4" s="789" t="s">
        <v>75</v>
      </c>
      <c r="H4" s="790" t="s">
        <v>76</v>
      </c>
      <c r="I4" s="789" t="s">
        <v>7</v>
      </c>
      <c r="J4" s="789" t="s">
        <v>77</v>
      </c>
      <c r="K4" s="791" t="s">
        <v>78</v>
      </c>
      <c r="L4" s="791"/>
      <c r="M4" s="791"/>
      <c r="N4" s="791"/>
      <c r="O4" s="791"/>
      <c r="P4" s="791"/>
      <c r="Q4" s="791"/>
      <c r="R4" s="791"/>
      <c r="S4" s="791"/>
      <c r="T4" s="791"/>
    </row>
    <row r="5" spans="1:20" ht="24" customHeight="1" thickTop="1" thickBot="1">
      <c r="A5" s="793"/>
      <c r="B5" s="793"/>
      <c r="C5" s="788"/>
      <c r="D5" s="789"/>
      <c r="E5" s="789"/>
      <c r="F5" s="789"/>
      <c r="G5" s="789"/>
      <c r="H5" s="790"/>
      <c r="I5" s="789"/>
      <c r="J5" s="789"/>
      <c r="K5" s="99" t="s">
        <v>58</v>
      </c>
      <c r="L5" s="99" t="s">
        <v>60</v>
      </c>
      <c r="M5" s="99" t="s">
        <v>43</v>
      </c>
      <c r="N5" s="99" t="s">
        <v>45</v>
      </c>
      <c r="O5" s="99" t="s">
        <v>47</v>
      </c>
      <c r="P5" s="99" t="s">
        <v>49</v>
      </c>
      <c r="Q5" s="99" t="s">
        <v>51</v>
      </c>
      <c r="R5" s="99" t="s">
        <v>53</v>
      </c>
      <c r="S5" s="259" t="s">
        <v>55</v>
      </c>
      <c r="T5" s="100" t="s">
        <v>79</v>
      </c>
    </row>
    <row r="6" spans="1:20" ht="51" customHeight="1" thickTop="1">
      <c r="A6" s="3"/>
      <c r="B6" s="3"/>
      <c r="C6" s="788"/>
      <c r="D6" s="789"/>
      <c r="E6" s="789"/>
      <c r="F6" s="789"/>
      <c r="G6" s="789"/>
      <c r="H6" s="790"/>
      <c r="I6" s="101" t="s">
        <v>80</v>
      </c>
      <c r="J6" s="789"/>
      <c r="K6" s="102" t="s">
        <v>264</v>
      </c>
      <c r="L6" s="102" t="s">
        <v>265</v>
      </c>
      <c r="M6" s="102" t="s">
        <v>83</v>
      </c>
      <c r="N6" s="102" t="s">
        <v>266</v>
      </c>
      <c r="O6" s="102" t="s">
        <v>267</v>
      </c>
      <c r="P6" s="102" t="s">
        <v>268</v>
      </c>
      <c r="Q6" s="102" t="s">
        <v>269</v>
      </c>
      <c r="R6" s="102" t="s">
        <v>270</v>
      </c>
      <c r="S6" s="260" t="s">
        <v>89</v>
      </c>
      <c r="T6" s="103" t="s">
        <v>79</v>
      </c>
    </row>
    <row r="7" spans="1:20" ht="15" customHeight="1">
      <c r="A7" s="3"/>
      <c r="B7" s="3"/>
      <c r="C7" s="104" t="s">
        <v>4</v>
      </c>
      <c r="D7" s="844" t="s">
        <v>36</v>
      </c>
      <c r="E7" s="844"/>
      <c r="F7" s="107" t="s">
        <v>37</v>
      </c>
      <c r="G7" s="105" t="s">
        <v>90</v>
      </c>
      <c r="H7" s="106" t="s">
        <v>91</v>
      </c>
      <c r="I7" s="105">
        <v>2025</v>
      </c>
      <c r="J7" s="107" t="s">
        <v>92</v>
      </c>
      <c r="K7" s="261">
        <v>0</v>
      </c>
      <c r="L7" s="261">
        <v>100000000</v>
      </c>
      <c r="M7" s="261">
        <v>1927190000</v>
      </c>
      <c r="N7" s="261">
        <v>329810000</v>
      </c>
      <c r="O7" s="261">
        <v>391700000</v>
      </c>
      <c r="P7" s="115">
        <v>0</v>
      </c>
      <c r="Q7" s="261">
        <v>0</v>
      </c>
      <c r="R7" s="261">
        <v>0</v>
      </c>
      <c r="S7" s="261">
        <v>20200000</v>
      </c>
      <c r="T7" s="109">
        <f>SUM(K7:S7)</f>
        <v>2768900000</v>
      </c>
    </row>
    <row r="8" spans="1:20" ht="15" customHeight="1">
      <c r="A8" s="3"/>
      <c r="B8" s="3"/>
      <c r="C8" s="104" t="s">
        <v>4</v>
      </c>
      <c r="D8" s="844" t="s">
        <v>36</v>
      </c>
      <c r="E8" s="844"/>
      <c r="F8" s="107" t="s">
        <v>37</v>
      </c>
      <c r="G8" s="105" t="s">
        <v>90</v>
      </c>
      <c r="H8" s="106" t="s">
        <v>91</v>
      </c>
      <c r="I8" s="105">
        <v>2025</v>
      </c>
      <c r="J8" s="107" t="s">
        <v>93</v>
      </c>
      <c r="K8" s="261">
        <v>0</v>
      </c>
      <c r="L8" s="261">
        <v>100000000</v>
      </c>
      <c r="M8" s="261">
        <v>1927190000</v>
      </c>
      <c r="N8" s="261">
        <v>329810000</v>
      </c>
      <c r="O8" s="261">
        <v>391700000</v>
      </c>
      <c r="P8" s="115">
        <v>0</v>
      </c>
      <c r="Q8" s="261">
        <v>0</v>
      </c>
      <c r="R8" s="261">
        <v>0</v>
      </c>
      <c r="S8" s="261">
        <v>22200000</v>
      </c>
      <c r="T8" s="109">
        <f t="shared" ref="T8:T15" si="0">SUM(K8:S8)</f>
        <v>2770900000</v>
      </c>
    </row>
    <row r="9" spans="1:20" ht="15" customHeight="1">
      <c r="A9" s="3"/>
      <c r="B9" s="3"/>
      <c r="C9" s="104" t="s">
        <v>4</v>
      </c>
      <c r="D9" s="844" t="s">
        <v>36</v>
      </c>
      <c r="E9" s="844"/>
      <c r="F9" s="107" t="s">
        <v>37</v>
      </c>
      <c r="G9" s="105" t="s">
        <v>90</v>
      </c>
      <c r="H9" s="106" t="s">
        <v>91</v>
      </c>
      <c r="I9" s="105">
        <v>2025</v>
      </c>
      <c r="J9" s="107" t="s">
        <v>94</v>
      </c>
      <c r="K9" s="261">
        <v>0</v>
      </c>
      <c r="L9" s="261">
        <v>0</v>
      </c>
      <c r="M9" s="261">
        <v>601280459</v>
      </c>
      <c r="N9" s="261">
        <v>101322509</v>
      </c>
      <c r="O9" s="261">
        <v>64126415</v>
      </c>
      <c r="P9" s="115">
        <v>0</v>
      </c>
      <c r="Q9" s="261">
        <v>0</v>
      </c>
      <c r="R9" s="261">
        <v>0</v>
      </c>
      <c r="S9" s="261">
        <v>6539473</v>
      </c>
      <c r="T9" s="109">
        <f t="shared" si="0"/>
        <v>773268856</v>
      </c>
    </row>
    <row r="10" spans="1:20" ht="15" customHeight="1">
      <c r="A10" s="3"/>
      <c r="B10" s="3"/>
      <c r="C10" s="104" t="s">
        <v>4</v>
      </c>
      <c r="D10" s="844" t="s">
        <v>36</v>
      </c>
      <c r="E10" s="844"/>
      <c r="F10" s="107" t="s">
        <v>37</v>
      </c>
      <c r="G10" s="105" t="s">
        <v>90</v>
      </c>
      <c r="H10" s="106" t="s">
        <v>91</v>
      </c>
      <c r="I10" s="105">
        <v>2025</v>
      </c>
      <c r="J10" s="107" t="s">
        <v>95</v>
      </c>
      <c r="K10" s="261">
        <v>0</v>
      </c>
      <c r="L10" s="261">
        <v>0</v>
      </c>
      <c r="M10" s="261">
        <v>0</v>
      </c>
      <c r="N10" s="261">
        <v>0</v>
      </c>
      <c r="O10" s="261">
        <v>25249016</v>
      </c>
      <c r="P10" s="115">
        <v>0</v>
      </c>
      <c r="Q10" s="261">
        <v>0</v>
      </c>
      <c r="R10" s="261">
        <v>0</v>
      </c>
      <c r="S10" s="261"/>
      <c r="T10" s="109">
        <f t="shared" si="0"/>
        <v>25249016</v>
      </c>
    </row>
    <row r="11" spans="1:20" ht="15" customHeight="1">
      <c r="A11" s="3"/>
      <c r="B11" s="3"/>
      <c r="C11" s="104" t="s">
        <v>4</v>
      </c>
      <c r="D11" s="844" t="s">
        <v>36</v>
      </c>
      <c r="E11" s="844"/>
      <c r="F11" s="107" t="s">
        <v>37</v>
      </c>
      <c r="G11" s="105"/>
      <c r="H11" s="106" t="s">
        <v>79</v>
      </c>
      <c r="I11" s="105">
        <v>2025</v>
      </c>
      <c r="J11" s="107" t="s">
        <v>92</v>
      </c>
      <c r="K11" s="261">
        <f>K7</f>
        <v>0</v>
      </c>
      <c r="L11" s="261">
        <f t="shared" ref="L11:S12" si="1">L7</f>
        <v>100000000</v>
      </c>
      <c r="M11" s="261">
        <f t="shared" si="1"/>
        <v>1927190000</v>
      </c>
      <c r="N11" s="261">
        <f t="shared" si="1"/>
        <v>329810000</v>
      </c>
      <c r="O11" s="261">
        <f t="shared" si="1"/>
        <v>391700000</v>
      </c>
      <c r="P11" s="261">
        <f t="shared" si="1"/>
        <v>0</v>
      </c>
      <c r="Q11" s="261">
        <f t="shared" si="1"/>
        <v>0</v>
      </c>
      <c r="R11" s="261">
        <f t="shared" si="1"/>
        <v>0</v>
      </c>
      <c r="S11" s="261">
        <f t="shared" si="1"/>
        <v>20200000</v>
      </c>
      <c r="T11" s="109">
        <f t="shared" si="0"/>
        <v>2768900000</v>
      </c>
    </row>
    <row r="12" spans="1:20" ht="15" customHeight="1">
      <c r="A12" s="3"/>
      <c r="B12" s="3"/>
      <c r="C12" s="104" t="s">
        <v>4</v>
      </c>
      <c r="D12" s="844" t="s">
        <v>36</v>
      </c>
      <c r="E12" s="844"/>
      <c r="F12" s="107" t="s">
        <v>37</v>
      </c>
      <c r="G12" s="105"/>
      <c r="H12" s="106" t="s">
        <v>79</v>
      </c>
      <c r="I12" s="105">
        <v>2025</v>
      </c>
      <c r="J12" s="107" t="s">
        <v>93</v>
      </c>
      <c r="K12" s="108">
        <f>K8</f>
        <v>0</v>
      </c>
      <c r="L12" s="261">
        <f t="shared" si="1"/>
        <v>100000000</v>
      </c>
      <c r="M12" s="261">
        <f t="shared" si="1"/>
        <v>1927190000</v>
      </c>
      <c r="N12" s="261">
        <f t="shared" si="1"/>
        <v>329810000</v>
      </c>
      <c r="O12" s="261">
        <f t="shared" si="1"/>
        <v>391700000</v>
      </c>
      <c r="P12" s="261">
        <f t="shared" si="1"/>
        <v>0</v>
      </c>
      <c r="Q12" s="261">
        <f t="shared" si="1"/>
        <v>0</v>
      </c>
      <c r="R12" s="261">
        <f t="shared" si="1"/>
        <v>0</v>
      </c>
      <c r="S12" s="261">
        <f t="shared" si="1"/>
        <v>22200000</v>
      </c>
      <c r="T12" s="109">
        <f t="shared" si="0"/>
        <v>2770900000</v>
      </c>
    </row>
    <row r="13" spans="1:20" ht="15" customHeight="1">
      <c r="A13" s="3"/>
      <c r="B13" s="3"/>
      <c r="C13" s="104" t="s">
        <v>4</v>
      </c>
      <c r="D13" s="844" t="s">
        <v>36</v>
      </c>
      <c r="E13" s="844"/>
      <c r="F13" s="107" t="s">
        <v>37</v>
      </c>
      <c r="G13" s="105"/>
      <c r="H13" s="106" t="s">
        <v>79</v>
      </c>
      <c r="I13" s="105">
        <v>2025</v>
      </c>
      <c r="J13" s="107" t="s">
        <v>94</v>
      </c>
      <c r="K13" s="108">
        <f>K9</f>
        <v>0</v>
      </c>
      <c r="L13" s="261">
        <f t="shared" ref="L13:S13" si="2">L9</f>
        <v>0</v>
      </c>
      <c r="M13" s="261">
        <f t="shared" si="2"/>
        <v>601280459</v>
      </c>
      <c r="N13" s="261">
        <f t="shared" si="2"/>
        <v>101322509</v>
      </c>
      <c r="O13" s="261">
        <f t="shared" si="2"/>
        <v>64126415</v>
      </c>
      <c r="P13" s="261">
        <f t="shared" si="2"/>
        <v>0</v>
      </c>
      <c r="Q13" s="261">
        <f t="shared" si="2"/>
        <v>0</v>
      </c>
      <c r="R13" s="261">
        <f t="shared" si="2"/>
        <v>0</v>
      </c>
      <c r="S13" s="261">
        <f t="shared" si="2"/>
        <v>6539473</v>
      </c>
      <c r="T13" s="109">
        <f t="shared" si="0"/>
        <v>773268856</v>
      </c>
    </row>
    <row r="14" spans="1:20" ht="15" customHeight="1">
      <c r="A14" s="3"/>
      <c r="B14" s="3"/>
      <c r="C14" s="104" t="s">
        <v>4</v>
      </c>
      <c r="D14" s="844" t="s">
        <v>36</v>
      </c>
      <c r="E14" s="844"/>
      <c r="F14" s="107" t="s">
        <v>37</v>
      </c>
      <c r="G14" s="105"/>
      <c r="H14" s="106" t="s">
        <v>79</v>
      </c>
      <c r="I14" s="105">
        <v>2025</v>
      </c>
      <c r="J14" s="107" t="s">
        <v>95</v>
      </c>
      <c r="K14" s="108">
        <f>K10</f>
        <v>0</v>
      </c>
      <c r="L14" s="261">
        <f t="shared" ref="L14:S14" si="3">L10</f>
        <v>0</v>
      </c>
      <c r="M14" s="261">
        <f t="shared" si="3"/>
        <v>0</v>
      </c>
      <c r="N14" s="261">
        <f t="shared" si="3"/>
        <v>0</v>
      </c>
      <c r="O14" s="261">
        <f t="shared" si="3"/>
        <v>25249016</v>
      </c>
      <c r="P14" s="261">
        <f t="shared" si="3"/>
        <v>0</v>
      </c>
      <c r="Q14" s="261">
        <f t="shared" si="3"/>
        <v>0</v>
      </c>
      <c r="R14" s="261">
        <f t="shared" si="3"/>
        <v>0</v>
      </c>
      <c r="S14" s="261">
        <f t="shared" si="3"/>
        <v>0</v>
      </c>
      <c r="T14" s="109">
        <f t="shared" si="0"/>
        <v>25249016</v>
      </c>
    </row>
    <row r="15" spans="1:20" ht="15" customHeight="1">
      <c r="A15" s="3"/>
      <c r="B15" s="3"/>
      <c r="C15" s="104" t="s">
        <v>4</v>
      </c>
      <c r="D15" s="844" t="s">
        <v>36</v>
      </c>
      <c r="E15" s="844"/>
      <c r="F15" s="107" t="s">
        <v>100</v>
      </c>
      <c r="G15" s="105"/>
      <c r="H15" s="106"/>
      <c r="I15" s="105">
        <v>2025</v>
      </c>
      <c r="J15" s="107"/>
      <c r="K15" s="261">
        <f>K12-K11</f>
        <v>0</v>
      </c>
      <c r="L15" s="261">
        <f>L12-L13</f>
        <v>100000000</v>
      </c>
      <c r="M15" s="261">
        <f t="shared" ref="M15:S15" si="4">M12-M13</f>
        <v>1325909541</v>
      </c>
      <c r="N15" s="261">
        <f t="shared" si="4"/>
        <v>228487491</v>
      </c>
      <c r="O15" s="261">
        <f t="shared" si="4"/>
        <v>327573585</v>
      </c>
      <c r="P15" s="261">
        <f t="shared" si="4"/>
        <v>0</v>
      </c>
      <c r="Q15" s="261">
        <f t="shared" si="4"/>
        <v>0</v>
      </c>
      <c r="R15" s="261">
        <f t="shared" si="4"/>
        <v>0</v>
      </c>
      <c r="S15" s="261">
        <f t="shared" si="4"/>
        <v>15660527</v>
      </c>
      <c r="T15" s="109">
        <f t="shared" si="0"/>
        <v>1997631144</v>
      </c>
    </row>
    <row r="16" spans="1:20" ht="15" customHeight="1">
      <c r="A16" s="3"/>
      <c r="B16" s="3"/>
      <c r="C16" s="104" t="s">
        <v>4</v>
      </c>
      <c r="D16" s="844" t="s">
        <v>36</v>
      </c>
      <c r="E16" s="844"/>
      <c r="F16" s="107" t="s">
        <v>101</v>
      </c>
      <c r="G16" s="105"/>
      <c r="H16" s="106"/>
      <c r="I16" s="105">
        <v>2025</v>
      </c>
      <c r="J16" s="107"/>
      <c r="K16" s="261">
        <v>0</v>
      </c>
      <c r="L16" s="261">
        <f t="shared" ref="L16:T16" si="5">L13/L12*100</f>
        <v>0</v>
      </c>
      <c r="M16" s="261">
        <f t="shared" si="5"/>
        <v>31.199853621075246</v>
      </c>
      <c r="N16" s="261">
        <f t="shared" si="5"/>
        <v>30.721478730177981</v>
      </c>
      <c r="O16" s="261">
        <f t="shared" si="5"/>
        <v>16.371308399285166</v>
      </c>
      <c r="P16" s="261" t="e">
        <f t="shared" si="5"/>
        <v>#DIV/0!</v>
      </c>
      <c r="Q16" s="261" t="e">
        <f t="shared" si="5"/>
        <v>#DIV/0!</v>
      </c>
      <c r="R16" s="261" t="e">
        <f t="shared" si="5"/>
        <v>#DIV/0!</v>
      </c>
      <c r="S16" s="261">
        <f t="shared" si="5"/>
        <v>29.457085585585585</v>
      </c>
      <c r="T16" s="261">
        <f t="shared" si="5"/>
        <v>27.906775993359556</v>
      </c>
    </row>
    <row r="17" spans="1:20" ht="15" customHeight="1">
      <c r="A17" s="67"/>
      <c r="B17" s="856"/>
      <c r="C17" s="856"/>
      <c r="D17" s="856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</row>
    <row r="18" spans="1:20" ht="15" customHeight="1">
      <c r="A18" s="67"/>
      <c r="B18" s="98"/>
      <c r="C18" s="98"/>
      <c r="D18" s="98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</row>
    <row r="19" spans="1:20" ht="15" customHeight="1">
      <c r="A19" s="67"/>
      <c r="B19" s="67"/>
      <c r="C19" s="67"/>
      <c r="D19" s="67"/>
      <c r="E19" s="67"/>
      <c r="F19" s="855" t="s">
        <v>111</v>
      </c>
      <c r="G19" s="69" t="s">
        <v>69</v>
      </c>
      <c r="H19" s="853"/>
      <c r="I19" s="853"/>
      <c r="J19" s="855" t="s">
        <v>68</v>
      </c>
      <c r="K19" s="69" t="s">
        <v>69</v>
      </c>
      <c r="L19" s="853"/>
      <c r="M19" s="853"/>
      <c r="N19" s="67"/>
      <c r="O19" s="67"/>
      <c r="P19" s="67"/>
      <c r="Q19" s="67"/>
      <c r="R19" s="67"/>
      <c r="S19" s="67"/>
      <c r="T19" s="67"/>
    </row>
    <row r="20" spans="1:20" ht="15" customHeight="1">
      <c r="A20" s="67"/>
      <c r="B20" s="67"/>
      <c r="C20" s="67"/>
      <c r="D20" s="67"/>
      <c r="E20" s="67"/>
      <c r="F20" s="855"/>
      <c r="G20" s="69" t="s">
        <v>70</v>
      </c>
      <c r="H20" s="854"/>
      <c r="I20" s="854"/>
      <c r="J20" s="855"/>
      <c r="K20" s="69" t="s">
        <v>70</v>
      </c>
      <c r="L20" s="854"/>
      <c r="M20" s="854"/>
      <c r="N20" s="67"/>
      <c r="O20" s="67"/>
      <c r="P20" s="67"/>
      <c r="Q20" s="67"/>
      <c r="R20" s="67"/>
      <c r="S20" s="67"/>
      <c r="T20" s="67"/>
    </row>
    <row r="21" spans="1:20" ht="15" customHeight="1">
      <c r="A21" s="67"/>
      <c r="B21" s="67"/>
      <c r="C21" s="67"/>
      <c r="D21" s="67"/>
      <c r="E21" s="67"/>
      <c r="F21" s="855"/>
      <c r="G21" s="69" t="s">
        <v>71</v>
      </c>
      <c r="H21" s="854"/>
      <c r="I21" s="854"/>
      <c r="J21" s="855"/>
      <c r="K21" s="69" t="s">
        <v>71</v>
      </c>
      <c r="L21" s="854"/>
      <c r="M21" s="854"/>
      <c r="N21" s="67"/>
      <c r="O21" s="67"/>
      <c r="P21" s="67"/>
      <c r="Q21" s="67"/>
      <c r="R21" s="67"/>
      <c r="S21" s="67"/>
      <c r="T21" s="67"/>
    </row>
    <row r="22" spans="1:20">
      <c r="A22" s="67"/>
      <c r="B22" s="67"/>
      <c r="C22" s="856"/>
      <c r="D22" s="856"/>
      <c r="E22" s="856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</row>
  </sheetData>
  <mergeCells count="31">
    <mergeCell ref="C22:E22"/>
    <mergeCell ref="B17:D17"/>
    <mergeCell ref="F19:F21"/>
    <mergeCell ref="H19:I19"/>
    <mergeCell ref="H21:I21"/>
    <mergeCell ref="A4:B5"/>
    <mergeCell ref="D7:E7"/>
    <mergeCell ref="D12:E12"/>
    <mergeCell ref="C4:C6"/>
    <mergeCell ref="D4:E6"/>
    <mergeCell ref="D10:E10"/>
    <mergeCell ref="D11:E11"/>
    <mergeCell ref="D16:E16"/>
    <mergeCell ref="D13:E13"/>
    <mergeCell ref="D14:E14"/>
    <mergeCell ref="D15:E15"/>
    <mergeCell ref="D8:E8"/>
    <mergeCell ref="D9:E9"/>
    <mergeCell ref="C2:S2"/>
    <mergeCell ref="C3:T3"/>
    <mergeCell ref="F4:F6"/>
    <mergeCell ref="G4:G6"/>
    <mergeCell ref="H4:H6"/>
    <mergeCell ref="I4:I5"/>
    <mergeCell ref="J4:J6"/>
    <mergeCell ref="K4:T4"/>
    <mergeCell ref="L19:M19"/>
    <mergeCell ref="H20:I20"/>
    <mergeCell ref="L20:M20"/>
    <mergeCell ref="L21:M21"/>
    <mergeCell ref="J19:J21"/>
  </mergeCells>
  <pageMargins left="0.21" right="0.2" top="0.75" bottom="0.75" header="0.3" footer="0.3"/>
  <pageSetup scale="9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7B1A3-53D0-416A-926B-81CE5B33D188}">
  <dimension ref="A1:T26"/>
  <sheetViews>
    <sheetView workbookViewId="0">
      <selection activeCell="K11" sqref="K11:S14"/>
    </sheetView>
  </sheetViews>
  <sheetFormatPr defaultRowHeight="15"/>
  <cols>
    <col min="1" max="1" width="3.28515625" customWidth="1"/>
    <col min="2" max="2" width="0.140625" customWidth="1"/>
    <col min="3" max="3" width="5.7109375" customWidth="1"/>
    <col min="4" max="4" width="1.28515625" customWidth="1"/>
    <col min="5" max="5" width="6.5703125" customWidth="1"/>
    <col min="6" max="6" width="15.28515625" customWidth="1"/>
    <col min="7" max="7" width="5.42578125" customWidth="1"/>
    <col min="8" max="8" width="18.85546875" customWidth="1"/>
    <col min="9" max="9" width="7.7109375" customWidth="1"/>
    <col min="10" max="10" width="13.28515625" customWidth="1"/>
    <col min="11" max="11" width="10.28515625" customWidth="1"/>
    <col min="12" max="12" width="10.42578125" customWidth="1"/>
    <col min="13" max="13" width="11.28515625" customWidth="1"/>
    <col min="14" max="14" width="9" customWidth="1"/>
    <col min="15" max="15" width="11.28515625" customWidth="1"/>
    <col min="16" max="16" width="5.7109375" customWidth="1"/>
    <col min="17" max="17" width="6.7109375" customWidth="1"/>
    <col min="18" max="18" width="6.5703125" customWidth="1"/>
    <col min="19" max="19" width="9.42578125" customWidth="1"/>
    <col min="20" max="20" width="11.7109375" customWidth="1"/>
  </cols>
  <sheetData>
    <row r="1" spans="1:20">
      <c r="A1" s="70"/>
      <c r="B1" s="70"/>
      <c r="C1" s="71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20" ht="18" customHeight="1">
      <c r="A2" s="3"/>
      <c r="B2" s="3"/>
      <c r="C2" s="785" t="s">
        <v>263</v>
      </c>
      <c r="D2" s="785"/>
      <c r="E2" s="785"/>
      <c r="F2" s="785"/>
      <c r="G2" s="785"/>
      <c r="H2" s="785"/>
      <c r="I2" s="785"/>
      <c r="J2" s="785"/>
      <c r="K2" s="785"/>
      <c r="L2" s="785"/>
      <c r="M2" s="785"/>
      <c r="N2" s="785"/>
      <c r="O2" s="785"/>
      <c r="P2" s="785"/>
      <c r="Q2" s="785"/>
      <c r="R2" s="785"/>
      <c r="S2" s="785"/>
      <c r="T2" s="3"/>
    </row>
    <row r="3" spans="1:20" ht="21" customHeight="1" thickBot="1">
      <c r="A3" s="3"/>
      <c r="B3" s="3"/>
      <c r="C3" s="786" t="s">
        <v>678</v>
      </c>
      <c r="D3" s="786"/>
      <c r="E3" s="786"/>
      <c r="F3" s="786"/>
      <c r="G3" s="786"/>
      <c r="H3" s="786"/>
      <c r="I3" s="786"/>
      <c r="J3" s="786"/>
      <c r="K3" s="786"/>
      <c r="L3" s="786"/>
      <c r="M3" s="786"/>
      <c r="N3" s="786"/>
      <c r="O3" s="786"/>
      <c r="P3" s="786"/>
      <c r="Q3" s="786"/>
      <c r="R3" s="786"/>
      <c r="S3" s="786"/>
      <c r="T3" s="786"/>
    </row>
    <row r="4" spans="1:20" ht="15" customHeight="1" thickTop="1" thickBot="1">
      <c r="A4" s="793"/>
      <c r="B4" s="793"/>
      <c r="C4" s="788" t="s">
        <v>74</v>
      </c>
      <c r="D4" s="789" t="s">
        <v>26</v>
      </c>
      <c r="E4" s="789"/>
      <c r="F4" s="789" t="s">
        <v>115</v>
      </c>
      <c r="G4" s="789" t="s">
        <v>75</v>
      </c>
      <c r="H4" s="790" t="s">
        <v>76</v>
      </c>
      <c r="I4" s="789" t="s">
        <v>7</v>
      </c>
      <c r="J4" s="789" t="s">
        <v>77</v>
      </c>
      <c r="K4" s="791" t="s">
        <v>78</v>
      </c>
      <c r="L4" s="791"/>
      <c r="M4" s="791"/>
      <c r="N4" s="791"/>
      <c r="O4" s="791"/>
      <c r="P4" s="791"/>
      <c r="Q4" s="791"/>
      <c r="R4" s="791"/>
      <c r="S4" s="791"/>
      <c r="T4" s="791"/>
    </row>
    <row r="5" spans="1:20" ht="15" customHeight="1" thickTop="1" thickBot="1">
      <c r="A5" s="793"/>
      <c r="B5" s="793"/>
      <c r="C5" s="788"/>
      <c r="D5" s="789"/>
      <c r="E5" s="789"/>
      <c r="F5" s="789"/>
      <c r="G5" s="789"/>
      <c r="H5" s="790"/>
      <c r="I5" s="789"/>
      <c r="J5" s="789"/>
      <c r="K5" s="99" t="s">
        <v>58</v>
      </c>
      <c r="L5" s="99" t="s">
        <v>60</v>
      </c>
      <c r="M5" s="99" t="s">
        <v>43</v>
      </c>
      <c r="N5" s="99" t="s">
        <v>45</v>
      </c>
      <c r="O5" s="99" t="s">
        <v>47</v>
      </c>
      <c r="P5" s="99" t="s">
        <v>49</v>
      </c>
      <c r="Q5" s="99" t="s">
        <v>51</v>
      </c>
      <c r="R5" s="99" t="s">
        <v>53</v>
      </c>
      <c r="S5" s="259" t="s">
        <v>55</v>
      </c>
      <c r="T5" s="100" t="s">
        <v>79</v>
      </c>
    </row>
    <row r="6" spans="1:20" ht="51" customHeight="1" thickTop="1">
      <c r="A6" s="3"/>
      <c r="B6" s="3"/>
      <c r="C6" s="788"/>
      <c r="D6" s="789"/>
      <c r="E6" s="789"/>
      <c r="F6" s="789"/>
      <c r="G6" s="789"/>
      <c r="H6" s="790"/>
      <c r="I6" s="101" t="s">
        <v>80</v>
      </c>
      <c r="J6" s="789"/>
      <c r="K6" s="102" t="s">
        <v>264</v>
      </c>
      <c r="L6" s="102" t="s">
        <v>265</v>
      </c>
      <c r="M6" s="102" t="s">
        <v>83</v>
      </c>
      <c r="N6" s="102" t="s">
        <v>266</v>
      </c>
      <c r="O6" s="102" t="s">
        <v>267</v>
      </c>
      <c r="P6" s="102" t="s">
        <v>268</v>
      </c>
      <c r="Q6" s="102" t="s">
        <v>269</v>
      </c>
      <c r="R6" s="102" t="s">
        <v>270</v>
      </c>
      <c r="S6" s="260" t="s">
        <v>89</v>
      </c>
      <c r="T6" s="103" t="s">
        <v>79</v>
      </c>
    </row>
    <row r="7" spans="1:20" ht="15" customHeight="1">
      <c r="A7" s="3"/>
      <c r="B7" s="3"/>
      <c r="C7" s="104" t="s">
        <v>4</v>
      </c>
      <c r="D7" s="844" t="s">
        <v>30</v>
      </c>
      <c r="E7" s="844"/>
      <c r="F7" s="107" t="s">
        <v>31</v>
      </c>
      <c r="G7" s="105" t="s">
        <v>90</v>
      </c>
      <c r="H7" s="106" t="s">
        <v>91</v>
      </c>
      <c r="I7" s="105">
        <v>2025</v>
      </c>
      <c r="J7" s="107" t="s">
        <v>92</v>
      </c>
      <c r="K7" s="261">
        <v>0</v>
      </c>
      <c r="L7" s="261">
        <v>5000000</v>
      </c>
      <c r="M7" s="261">
        <v>520470000</v>
      </c>
      <c r="N7" s="261">
        <v>88770000</v>
      </c>
      <c r="O7" s="261">
        <v>86737000</v>
      </c>
      <c r="P7" s="115">
        <v>0</v>
      </c>
      <c r="Q7" s="261">
        <v>0</v>
      </c>
      <c r="R7" s="261">
        <v>0</v>
      </c>
      <c r="S7" s="261">
        <v>0</v>
      </c>
      <c r="T7" s="109">
        <f t="shared" ref="T7:T19" si="0">SUM(K7:S7)</f>
        <v>700977000</v>
      </c>
    </row>
    <row r="8" spans="1:20" ht="15" customHeight="1">
      <c r="A8" s="3"/>
      <c r="B8" s="3"/>
      <c r="C8" s="104" t="s">
        <v>4</v>
      </c>
      <c r="D8" s="844" t="s">
        <v>30</v>
      </c>
      <c r="E8" s="844"/>
      <c r="F8" s="107" t="s">
        <v>31</v>
      </c>
      <c r="G8" s="105" t="s">
        <v>90</v>
      </c>
      <c r="H8" s="106" t="s">
        <v>91</v>
      </c>
      <c r="I8" s="105">
        <v>2025</v>
      </c>
      <c r="J8" s="107" t="s">
        <v>93</v>
      </c>
      <c r="K8" s="261">
        <v>0</v>
      </c>
      <c r="L8" s="261">
        <v>5000000</v>
      </c>
      <c r="M8" s="261">
        <v>520470000</v>
      </c>
      <c r="N8" s="261">
        <v>88770000</v>
      </c>
      <c r="O8" s="261">
        <v>86737000</v>
      </c>
      <c r="P8" s="115">
        <v>0</v>
      </c>
      <c r="Q8" s="261">
        <v>0</v>
      </c>
      <c r="R8" s="261">
        <v>0</v>
      </c>
      <c r="S8" s="261">
        <v>2310000</v>
      </c>
      <c r="T8" s="109">
        <f t="shared" si="0"/>
        <v>703287000</v>
      </c>
    </row>
    <row r="9" spans="1:20" ht="15" customHeight="1">
      <c r="A9" s="3"/>
      <c r="B9" s="3"/>
      <c r="C9" s="104" t="s">
        <v>4</v>
      </c>
      <c r="D9" s="844" t="s">
        <v>30</v>
      </c>
      <c r="E9" s="844"/>
      <c r="F9" s="107" t="s">
        <v>31</v>
      </c>
      <c r="G9" s="105" t="s">
        <v>90</v>
      </c>
      <c r="H9" s="106" t="s">
        <v>91</v>
      </c>
      <c r="I9" s="105">
        <v>2025</v>
      </c>
      <c r="J9" s="107" t="s">
        <v>94</v>
      </c>
      <c r="K9" s="261">
        <v>0</v>
      </c>
      <c r="L9" s="261">
        <v>0</v>
      </c>
      <c r="M9" s="261">
        <v>166223400</v>
      </c>
      <c r="N9" s="261">
        <v>27156192</v>
      </c>
      <c r="O9" s="261">
        <v>17738420</v>
      </c>
      <c r="P9" s="261">
        <v>0</v>
      </c>
      <c r="Q9" s="261">
        <v>0</v>
      </c>
      <c r="R9" s="261">
        <v>0</v>
      </c>
      <c r="S9" s="261">
        <v>938400</v>
      </c>
      <c r="T9" s="109">
        <f t="shared" si="0"/>
        <v>212056412</v>
      </c>
    </row>
    <row r="10" spans="1:20" ht="15" customHeight="1">
      <c r="A10" s="3"/>
      <c r="B10" s="3"/>
      <c r="C10" s="104" t="s">
        <v>4</v>
      </c>
      <c r="D10" s="844" t="s">
        <v>30</v>
      </c>
      <c r="E10" s="844"/>
      <c r="F10" s="107" t="s">
        <v>31</v>
      </c>
      <c r="G10" s="105" t="s">
        <v>90</v>
      </c>
      <c r="H10" s="106" t="s">
        <v>91</v>
      </c>
      <c r="I10" s="105">
        <v>2025</v>
      </c>
      <c r="J10" s="107" t="s">
        <v>95</v>
      </c>
      <c r="K10" s="261">
        <v>0</v>
      </c>
      <c r="L10" s="261">
        <v>0</v>
      </c>
      <c r="M10" s="261">
        <v>0</v>
      </c>
      <c r="N10" s="261">
        <v>0</v>
      </c>
      <c r="O10" s="261">
        <v>16273880</v>
      </c>
      <c r="P10" s="261">
        <v>0</v>
      </c>
      <c r="Q10" s="261">
        <v>0</v>
      </c>
      <c r="R10" s="261">
        <v>0</v>
      </c>
      <c r="S10" s="261">
        <v>0</v>
      </c>
      <c r="T10" s="109">
        <f t="shared" si="0"/>
        <v>16273880</v>
      </c>
    </row>
    <row r="11" spans="1:20" ht="15" customHeight="1">
      <c r="A11" s="3"/>
      <c r="B11" s="3"/>
      <c r="C11" s="104" t="s">
        <v>4</v>
      </c>
      <c r="D11" s="844" t="s">
        <v>30</v>
      </c>
      <c r="E11" s="844"/>
      <c r="F11" s="107" t="s">
        <v>31</v>
      </c>
      <c r="G11" s="105" t="s">
        <v>96</v>
      </c>
      <c r="H11" s="106" t="s">
        <v>97</v>
      </c>
      <c r="I11" s="105">
        <v>2025</v>
      </c>
      <c r="J11" s="107" t="s">
        <v>92</v>
      </c>
      <c r="K11" s="261">
        <v>0</v>
      </c>
      <c r="L11" s="261">
        <v>0</v>
      </c>
      <c r="M11" s="261">
        <v>0</v>
      </c>
      <c r="N11" s="261">
        <v>0</v>
      </c>
      <c r="O11" s="261">
        <v>0</v>
      </c>
      <c r="P11" s="261">
        <v>0</v>
      </c>
      <c r="Q11" s="261">
        <v>0</v>
      </c>
      <c r="R11" s="261">
        <v>0</v>
      </c>
      <c r="S11" s="261">
        <v>0</v>
      </c>
      <c r="T11" s="109">
        <f t="shared" si="0"/>
        <v>0</v>
      </c>
    </row>
    <row r="12" spans="1:20" ht="15" customHeight="1">
      <c r="A12" s="3"/>
      <c r="B12" s="3"/>
      <c r="C12" s="104" t="s">
        <v>4</v>
      </c>
      <c r="D12" s="844" t="s">
        <v>30</v>
      </c>
      <c r="E12" s="844"/>
      <c r="F12" s="107" t="s">
        <v>31</v>
      </c>
      <c r="G12" s="105" t="s">
        <v>96</v>
      </c>
      <c r="H12" s="106" t="s">
        <v>97</v>
      </c>
      <c r="I12" s="105">
        <v>2025</v>
      </c>
      <c r="J12" s="107" t="s">
        <v>93</v>
      </c>
      <c r="K12" s="261">
        <v>0</v>
      </c>
      <c r="L12" s="261">
        <v>0</v>
      </c>
      <c r="M12" s="261">
        <v>0</v>
      </c>
      <c r="N12" s="261">
        <v>0</v>
      </c>
      <c r="O12" s="261">
        <v>0</v>
      </c>
      <c r="P12" s="261">
        <v>0</v>
      </c>
      <c r="Q12" s="261">
        <v>0</v>
      </c>
      <c r="R12" s="261">
        <v>0</v>
      </c>
      <c r="S12" s="261">
        <v>0</v>
      </c>
      <c r="T12" s="109">
        <f t="shared" si="0"/>
        <v>0</v>
      </c>
    </row>
    <row r="13" spans="1:20" ht="15" customHeight="1">
      <c r="A13" s="3"/>
      <c r="B13" s="3"/>
      <c r="C13" s="104" t="s">
        <v>4</v>
      </c>
      <c r="D13" s="844" t="s">
        <v>30</v>
      </c>
      <c r="E13" s="844"/>
      <c r="F13" s="107" t="s">
        <v>31</v>
      </c>
      <c r="G13" s="105" t="s">
        <v>96</v>
      </c>
      <c r="H13" s="106" t="s">
        <v>97</v>
      </c>
      <c r="I13" s="105">
        <v>2025</v>
      </c>
      <c r="J13" s="107" t="s">
        <v>94</v>
      </c>
      <c r="K13" s="261">
        <v>0</v>
      </c>
      <c r="L13" s="261">
        <v>0</v>
      </c>
      <c r="M13" s="261">
        <v>0</v>
      </c>
      <c r="N13" s="261">
        <v>0</v>
      </c>
      <c r="O13" s="261">
        <v>0</v>
      </c>
      <c r="P13" s="261">
        <v>0</v>
      </c>
      <c r="Q13" s="261">
        <v>0</v>
      </c>
      <c r="R13" s="261">
        <v>0</v>
      </c>
      <c r="S13" s="261">
        <v>0</v>
      </c>
      <c r="T13" s="109">
        <f t="shared" si="0"/>
        <v>0</v>
      </c>
    </row>
    <row r="14" spans="1:20" ht="15" customHeight="1">
      <c r="A14" s="3"/>
      <c r="B14" s="3"/>
      <c r="C14" s="104" t="s">
        <v>4</v>
      </c>
      <c r="D14" s="844" t="s">
        <v>30</v>
      </c>
      <c r="E14" s="844"/>
      <c r="F14" s="107" t="s">
        <v>31</v>
      </c>
      <c r="G14" s="105" t="s">
        <v>96</v>
      </c>
      <c r="H14" s="106" t="s">
        <v>97</v>
      </c>
      <c r="I14" s="105">
        <v>2025</v>
      </c>
      <c r="J14" s="107" t="s">
        <v>95</v>
      </c>
      <c r="K14" s="261">
        <v>0</v>
      </c>
      <c r="L14" s="261">
        <v>0</v>
      </c>
      <c r="M14" s="261">
        <v>0</v>
      </c>
      <c r="N14" s="261">
        <v>0</v>
      </c>
      <c r="O14" s="261">
        <v>0</v>
      </c>
      <c r="P14" s="261">
        <v>0</v>
      </c>
      <c r="Q14" s="261">
        <v>0</v>
      </c>
      <c r="R14" s="261">
        <v>0</v>
      </c>
      <c r="S14" s="261">
        <v>0</v>
      </c>
      <c r="T14" s="109">
        <f t="shared" si="0"/>
        <v>0</v>
      </c>
    </row>
    <row r="15" spans="1:20" ht="15" customHeight="1">
      <c r="A15" s="3"/>
      <c r="B15" s="3"/>
      <c r="C15" s="104" t="s">
        <v>4</v>
      </c>
      <c r="D15" s="844" t="s">
        <v>30</v>
      </c>
      <c r="E15" s="844"/>
      <c r="F15" s="107" t="s">
        <v>31</v>
      </c>
      <c r="G15" s="105"/>
      <c r="H15" s="106" t="s">
        <v>79</v>
      </c>
      <c r="I15" s="105">
        <v>2025</v>
      </c>
      <c r="J15" s="107" t="s">
        <v>92</v>
      </c>
      <c r="K15" s="598">
        <f>K7+K11</f>
        <v>0</v>
      </c>
      <c r="L15" s="598">
        <f>L7+L11</f>
        <v>5000000</v>
      </c>
      <c r="M15" s="598">
        <f t="shared" ref="M15:S15" si="1">M7+M11</f>
        <v>520470000</v>
      </c>
      <c r="N15" s="598">
        <f t="shared" si="1"/>
        <v>88770000</v>
      </c>
      <c r="O15" s="598">
        <f t="shared" si="1"/>
        <v>86737000</v>
      </c>
      <c r="P15" s="598">
        <f t="shared" si="1"/>
        <v>0</v>
      </c>
      <c r="Q15" s="598">
        <f t="shared" si="1"/>
        <v>0</v>
      </c>
      <c r="R15" s="598">
        <f t="shared" si="1"/>
        <v>0</v>
      </c>
      <c r="S15" s="598">
        <f t="shared" si="1"/>
        <v>0</v>
      </c>
      <c r="T15" s="109">
        <f t="shared" si="0"/>
        <v>700977000</v>
      </c>
    </row>
    <row r="16" spans="1:20" ht="15" customHeight="1">
      <c r="A16" s="3"/>
      <c r="B16" s="3"/>
      <c r="C16" s="104" t="s">
        <v>4</v>
      </c>
      <c r="D16" s="844" t="s">
        <v>30</v>
      </c>
      <c r="E16" s="844"/>
      <c r="F16" s="107" t="s">
        <v>31</v>
      </c>
      <c r="G16" s="105"/>
      <c r="H16" s="106" t="s">
        <v>79</v>
      </c>
      <c r="I16" s="105">
        <v>2025</v>
      </c>
      <c r="J16" s="107" t="s">
        <v>93</v>
      </c>
      <c r="K16" s="598">
        <f>K8+K12</f>
        <v>0</v>
      </c>
      <c r="L16" s="598">
        <f t="shared" ref="L16:S18" si="2">L8+L12</f>
        <v>5000000</v>
      </c>
      <c r="M16" s="598">
        <f t="shared" si="2"/>
        <v>520470000</v>
      </c>
      <c r="N16" s="598">
        <f t="shared" si="2"/>
        <v>88770000</v>
      </c>
      <c r="O16" s="598">
        <f t="shared" si="2"/>
        <v>86737000</v>
      </c>
      <c r="P16" s="598">
        <f t="shared" si="2"/>
        <v>0</v>
      </c>
      <c r="Q16" s="598">
        <f t="shared" si="2"/>
        <v>0</v>
      </c>
      <c r="R16" s="598">
        <f t="shared" si="2"/>
        <v>0</v>
      </c>
      <c r="S16" s="598">
        <f t="shared" si="2"/>
        <v>2310000</v>
      </c>
      <c r="T16" s="109">
        <f t="shared" si="0"/>
        <v>703287000</v>
      </c>
    </row>
    <row r="17" spans="1:20" ht="15" customHeight="1">
      <c r="A17" s="3"/>
      <c r="B17" s="3"/>
      <c r="C17" s="104" t="s">
        <v>4</v>
      </c>
      <c r="D17" s="844" t="s">
        <v>30</v>
      </c>
      <c r="E17" s="844"/>
      <c r="F17" s="107" t="s">
        <v>31</v>
      </c>
      <c r="G17" s="105"/>
      <c r="H17" s="106" t="s">
        <v>79</v>
      </c>
      <c r="I17" s="105">
        <v>2025</v>
      </c>
      <c r="J17" s="107" t="s">
        <v>94</v>
      </c>
      <c r="K17" s="598">
        <f>K13</f>
        <v>0</v>
      </c>
      <c r="L17" s="598">
        <f t="shared" si="2"/>
        <v>0</v>
      </c>
      <c r="M17" s="598">
        <f t="shared" si="2"/>
        <v>166223400</v>
      </c>
      <c r="N17" s="598">
        <f t="shared" si="2"/>
        <v>27156192</v>
      </c>
      <c r="O17" s="598">
        <f t="shared" si="2"/>
        <v>17738420</v>
      </c>
      <c r="P17" s="598">
        <f t="shared" si="2"/>
        <v>0</v>
      </c>
      <c r="Q17" s="598">
        <f t="shared" si="2"/>
        <v>0</v>
      </c>
      <c r="R17" s="598">
        <f t="shared" si="2"/>
        <v>0</v>
      </c>
      <c r="S17" s="598">
        <f t="shared" si="2"/>
        <v>938400</v>
      </c>
      <c r="T17" s="109">
        <f t="shared" si="0"/>
        <v>212056412</v>
      </c>
    </row>
    <row r="18" spans="1:20" ht="15" customHeight="1">
      <c r="A18" s="3"/>
      <c r="B18" s="3"/>
      <c r="C18" s="104" t="s">
        <v>4</v>
      </c>
      <c r="D18" s="844" t="s">
        <v>30</v>
      </c>
      <c r="E18" s="844"/>
      <c r="F18" s="107" t="s">
        <v>31</v>
      </c>
      <c r="G18" s="105"/>
      <c r="H18" s="106" t="s">
        <v>79</v>
      </c>
      <c r="I18" s="105">
        <v>2025</v>
      </c>
      <c r="J18" s="107" t="s">
        <v>95</v>
      </c>
      <c r="K18" s="598">
        <f>K10+K14</f>
        <v>0</v>
      </c>
      <c r="L18" s="598">
        <f t="shared" si="2"/>
        <v>0</v>
      </c>
      <c r="M18" s="598">
        <f t="shared" si="2"/>
        <v>0</v>
      </c>
      <c r="N18" s="598">
        <f t="shared" si="2"/>
        <v>0</v>
      </c>
      <c r="O18" s="598">
        <f t="shared" si="2"/>
        <v>16273880</v>
      </c>
      <c r="P18" s="598">
        <f t="shared" si="2"/>
        <v>0</v>
      </c>
      <c r="Q18" s="598">
        <f t="shared" si="2"/>
        <v>0</v>
      </c>
      <c r="R18" s="598">
        <f t="shared" si="2"/>
        <v>0</v>
      </c>
      <c r="S18" s="598">
        <f t="shared" si="2"/>
        <v>0</v>
      </c>
      <c r="T18" s="109">
        <f t="shared" si="0"/>
        <v>16273880</v>
      </c>
    </row>
    <row r="19" spans="1:20" ht="15" customHeight="1">
      <c r="A19" s="3"/>
      <c r="B19" s="3"/>
      <c r="C19" s="104" t="s">
        <v>4</v>
      </c>
      <c r="D19" s="844" t="s">
        <v>30</v>
      </c>
      <c r="E19" s="844"/>
      <c r="F19" s="107" t="s">
        <v>100</v>
      </c>
      <c r="G19" s="105"/>
      <c r="H19" s="106"/>
      <c r="I19" s="105">
        <v>2025</v>
      </c>
      <c r="J19" s="107"/>
      <c r="K19" s="261">
        <f>K16-K17</f>
        <v>0</v>
      </c>
      <c r="L19" s="261">
        <f t="shared" ref="L19:S19" si="3">L16-L17</f>
        <v>5000000</v>
      </c>
      <c r="M19" s="261">
        <f t="shared" si="3"/>
        <v>354246600</v>
      </c>
      <c r="N19" s="261">
        <f t="shared" si="3"/>
        <v>61613808</v>
      </c>
      <c r="O19" s="261">
        <f t="shared" si="3"/>
        <v>68998580</v>
      </c>
      <c r="P19" s="261">
        <f t="shared" si="3"/>
        <v>0</v>
      </c>
      <c r="Q19" s="261">
        <f t="shared" si="3"/>
        <v>0</v>
      </c>
      <c r="R19" s="261">
        <f t="shared" si="3"/>
        <v>0</v>
      </c>
      <c r="S19" s="261">
        <f t="shared" si="3"/>
        <v>1371600</v>
      </c>
      <c r="T19" s="109">
        <f t="shared" si="0"/>
        <v>491230588</v>
      </c>
    </row>
    <row r="20" spans="1:20" ht="15" customHeight="1">
      <c r="A20" s="3"/>
      <c r="B20" s="3"/>
      <c r="C20" s="104" t="s">
        <v>4</v>
      </c>
      <c r="D20" s="844" t="s">
        <v>30</v>
      </c>
      <c r="E20" s="844"/>
      <c r="F20" s="107" t="s">
        <v>101</v>
      </c>
      <c r="G20" s="105"/>
      <c r="H20" s="106"/>
      <c r="I20" s="105">
        <v>2025</v>
      </c>
      <c r="J20" s="107"/>
      <c r="K20" s="261"/>
      <c r="L20" s="261">
        <f>L17/L16*100</f>
        <v>0</v>
      </c>
      <c r="M20" s="261">
        <f t="shared" ref="M20:T20" si="4">M17/M16*100</f>
        <v>31.937172171306706</v>
      </c>
      <c r="N20" s="261">
        <f t="shared" si="4"/>
        <v>30.591632308212237</v>
      </c>
      <c r="O20" s="261">
        <f t="shared" si="4"/>
        <v>20.450811072552661</v>
      </c>
      <c r="P20" s="261">
        <v>0</v>
      </c>
      <c r="Q20" s="261">
        <v>0</v>
      </c>
      <c r="R20" s="261">
        <v>0</v>
      </c>
      <c r="S20" s="261">
        <f t="shared" si="4"/>
        <v>40.623376623376622</v>
      </c>
      <c r="T20" s="261">
        <f t="shared" si="4"/>
        <v>30.152187087206215</v>
      </c>
    </row>
    <row r="21" spans="1:20" ht="15" customHeight="1">
      <c r="A21" s="70"/>
      <c r="B21" s="860"/>
      <c r="C21" s="860"/>
      <c r="D21" s="86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</row>
    <row r="22" spans="1:20" ht="15" customHeight="1">
      <c r="A22" s="70"/>
      <c r="B22" s="70"/>
      <c r="C22" s="70"/>
      <c r="D22" s="70"/>
      <c r="E22" s="70"/>
      <c r="F22" s="857" t="s">
        <v>111</v>
      </c>
      <c r="G22" s="72" t="s">
        <v>69</v>
      </c>
      <c r="H22" s="858"/>
      <c r="I22" s="858"/>
      <c r="J22" s="857" t="s">
        <v>68</v>
      </c>
      <c r="K22" s="72" t="s">
        <v>69</v>
      </c>
      <c r="L22" s="858"/>
      <c r="M22" s="858"/>
      <c r="N22" s="70"/>
      <c r="O22" s="70"/>
      <c r="P22" s="70"/>
      <c r="Q22" s="70"/>
      <c r="R22" s="70"/>
      <c r="S22" s="70"/>
      <c r="T22" s="70"/>
    </row>
    <row r="23" spans="1:20" ht="15" customHeight="1">
      <c r="A23" s="70"/>
      <c r="B23" s="70"/>
      <c r="C23" s="70"/>
      <c r="D23" s="70"/>
      <c r="E23" s="70"/>
      <c r="F23" s="857"/>
      <c r="G23" s="72" t="s">
        <v>70</v>
      </c>
      <c r="H23" s="859"/>
      <c r="I23" s="859"/>
      <c r="J23" s="857"/>
      <c r="K23" s="72" t="s">
        <v>70</v>
      </c>
      <c r="L23" s="859"/>
      <c r="M23" s="859"/>
      <c r="N23" s="70"/>
      <c r="O23" s="70"/>
      <c r="P23" s="70"/>
      <c r="Q23" s="70"/>
      <c r="R23" s="70"/>
      <c r="S23" s="70"/>
      <c r="T23" s="70"/>
    </row>
    <row r="24" spans="1:20" ht="15" customHeight="1">
      <c r="A24" s="70"/>
      <c r="B24" s="70"/>
      <c r="C24" s="70"/>
      <c r="D24" s="70"/>
      <c r="E24" s="70"/>
      <c r="F24" s="857"/>
      <c r="G24" s="72" t="s">
        <v>71</v>
      </c>
      <c r="H24" s="859"/>
      <c r="I24" s="859"/>
      <c r="J24" s="857"/>
      <c r="K24" s="72" t="s">
        <v>71</v>
      </c>
      <c r="L24" s="859"/>
      <c r="M24" s="859"/>
      <c r="N24" s="70"/>
      <c r="O24" s="70"/>
      <c r="P24" s="70"/>
      <c r="Q24" s="70"/>
      <c r="R24" s="70"/>
      <c r="S24" s="70"/>
      <c r="T24" s="70"/>
    </row>
    <row r="25" spans="1:20" ht="15" customHeight="1">
      <c r="A25" s="70"/>
      <c r="B25" s="70"/>
      <c r="C25" s="860"/>
      <c r="D25" s="860"/>
      <c r="E25" s="86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</row>
    <row r="26" spans="1:20">
      <c r="A26" s="3"/>
      <c r="B26" s="3"/>
      <c r="C26" s="861"/>
      <c r="D26" s="861"/>
      <c r="E26" s="86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</sheetData>
  <mergeCells count="36">
    <mergeCell ref="C26:E26"/>
    <mergeCell ref="D7:E7"/>
    <mergeCell ref="D8:E8"/>
    <mergeCell ref="D9:E9"/>
    <mergeCell ref="D11:E11"/>
    <mergeCell ref="D12:E12"/>
    <mergeCell ref="D10:E10"/>
    <mergeCell ref="D16:E16"/>
    <mergeCell ref="D14:E14"/>
    <mergeCell ref="D15:E15"/>
    <mergeCell ref="D13:E13"/>
    <mergeCell ref="C25:E25"/>
    <mergeCell ref="C2:S2"/>
    <mergeCell ref="C3:T3"/>
    <mergeCell ref="D20:E20"/>
    <mergeCell ref="B21:D21"/>
    <mergeCell ref="D19:E19"/>
    <mergeCell ref="D17:E17"/>
    <mergeCell ref="D18:E18"/>
    <mergeCell ref="I4:I5"/>
    <mergeCell ref="J4:J6"/>
    <mergeCell ref="K4:T4"/>
    <mergeCell ref="C4:C6"/>
    <mergeCell ref="D4:E6"/>
    <mergeCell ref="F4:F6"/>
    <mergeCell ref="G4:G6"/>
    <mergeCell ref="H4:H6"/>
    <mergeCell ref="A4:B5"/>
    <mergeCell ref="F22:F24"/>
    <mergeCell ref="H22:I22"/>
    <mergeCell ref="J22:J24"/>
    <mergeCell ref="L22:M22"/>
    <mergeCell ref="H23:I23"/>
    <mergeCell ref="L23:M23"/>
    <mergeCell ref="H24:I24"/>
    <mergeCell ref="L24:M24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398A8-321D-41C5-A444-159817D84958}">
  <dimension ref="A1:T21"/>
  <sheetViews>
    <sheetView workbookViewId="0">
      <selection activeCell="T20" sqref="T20"/>
    </sheetView>
  </sheetViews>
  <sheetFormatPr defaultRowHeight="15"/>
  <cols>
    <col min="1" max="1" width="3.28515625" customWidth="1"/>
    <col min="2" max="2" width="0.140625" customWidth="1"/>
    <col min="3" max="3" width="9" customWidth="1"/>
    <col min="4" max="4" width="1.28515625" customWidth="1"/>
    <col min="5" max="5" width="7.85546875" customWidth="1"/>
    <col min="6" max="6" width="25.140625" customWidth="1"/>
    <col min="7" max="7" width="8.140625" customWidth="1"/>
    <col min="8" max="8" width="12.42578125" customWidth="1"/>
    <col min="9" max="9" width="11.7109375" customWidth="1"/>
    <col min="10" max="10" width="13.28515625" customWidth="1"/>
    <col min="11" max="11" width="10.28515625" customWidth="1"/>
    <col min="12" max="12" width="12" customWidth="1"/>
    <col min="13" max="13" width="11.7109375" customWidth="1"/>
    <col min="14" max="14" width="11.5703125" customWidth="1"/>
    <col min="15" max="15" width="11.28515625" customWidth="1"/>
    <col min="16" max="16" width="8.140625" customWidth="1"/>
    <col min="17" max="17" width="7.42578125" customWidth="1"/>
    <col min="18" max="18" width="6.140625" customWidth="1"/>
    <col min="19" max="19" width="9" customWidth="1"/>
    <col min="20" max="20" width="12.28515625" customWidth="1"/>
  </cols>
  <sheetData>
    <row r="1" spans="1:20" ht="20.100000000000001" customHeight="1">
      <c r="A1" s="73"/>
      <c r="B1" s="73"/>
      <c r="C1" s="74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</row>
    <row r="2" spans="1:20" ht="18" customHeight="1">
      <c r="A2" s="3"/>
      <c r="B2" s="3"/>
      <c r="C2" s="785" t="s">
        <v>263</v>
      </c>
      <c r="D2" s="785"/>
      <c r="E2" s="785"/>
      <c r="F2" s="785"/>
      <c r="G2" s="785"/>
      <c r="H2" s="785"/>
      <c r="I2" s="785"/>
      <c r="J2" s="785"/>
      <c r="K2" s="785"/>
      <c r="L2" s="785"/>
      <c r="M2" s="785"/>
      <c r="N2" s="785"/>
      <c r="O2" s="785"/>
      <c r="P2" s="785"/>
      <c r="Q2" s="785"/>
      <c r="R2" s="785"/>
      <c r="S2" s="785"/>
      <c r="T2" s="3"/>
    </row>
    <row r="3" spans="1:20" ht="21" customHeight="1" thickBot="1">
      <c r="A3" s="3"/>
      <c r="B3" s="3"/>
      <c r="C3" s="786" t="s">
        <v>678</v>
      </c>
      <c r="D3" s="786"/>
      <c r="E3" s="786"/>
      <c r="F3" s="786"/>
      <c r="G3" s="786"/>
      <c r="H3" s="786"/>
      <c r="I3" s="786"/>
      <c r="J3" s="786"/>
      <c r="K3" s="786"/>
      <c r="L3" s="786"/>
      <c r="M3" s="786"/>
      <c r="N3" s="786"/>
      <c r="O3" s="786"/>
      <c r="P3" s="786"/>
      <c r="Q3" s="786"/>
      <c r="R3" s="786"/>
      <c r="S3" s="786"/>
      <c r="T3" s="786"/>
    </row>
    <row r="4" spans="1:20" ht="15" customHeight="1" thickTop="1" thickBot="1">
      <c r="A4" s="793"/>
      <c r="B4" s="793"/>
      <c r="C4" s="788" t="s">
        <v>74</v>
      </c>
      <c r="D4" s="789" t="s">
        <v>26</v>
      </c>
      <c r="E4" s="789"/>
      <c r="F4" s="789" t="s">
        <v>115</v>
      </c>
      <c r="G4" s="789" t="s">
        <v>75</v>
      </c>
      <c r="H4" s="790" t="s">
        <v>76</v>
      </c>
      <c r="I4" s="789" t="s">
        <v>7</v>
      </c>
      <c r="J4" s="789" t="s">
        <v>77</v>
      </c>
      <c r="K4" s="791" t="s">
        <v>78</v>
      </c>
      <c r="L4" s="791"/>
      <c r="M4" s="791"/>
      <c r="N4" s="791"/>
      <c r="O4" s="791"/>
      <c r="P4" s="791"/>
      <c r="Q4" s="791"/>
      <c r="R4" s="791"/>
      <c r="S4" s="791"/>
      <c r="T4" s="791"/>
    </row>
    <row r="5" spans="1:20" ht="15" customHeight="1" thickTop="1" thickBot="1">
      <c r="A5" s="793"/>
      <c r="B5" s="793"/>
      <c r="C5" s="788"/>
      <c r="D5" s="789"/>
      <c r="E5" s="789"/>
      <c r="F5" s="789"/>
      <c r="G5" s="789"/>
      <c r="H5" s="790"/>
      <c r="I5" s="789"/>
      <c r="J5" s="789"/>
      <c r="K5" s="99" t="s">
        <v>58</v>
      </c>
      <c r="L5" s="99" t="s">
        <v>60</v>
      </c>
      <c r="M5" s="99" t="s">
        <v>43</v>
      </c>
      <c r="N5" s="99" t="s">
        <v>45</v>
      </c>
      <c r="O5" s="99" t="s">
        <v>47</v>
      </c>
      <c r="P5" s="99" t="s">
        <v>49</v>
      </c>
      <c r="Q5" s="99" t="s">
        <v>51</v>
      </c>
      <c r="R5" s="99" t="s">
        <v>53</v>
      </c>
      <c r="S5" s="259" t="s">
        <v>55</v>
      </c>
      <c r="T5" s="100" t="s">
        <v>79</v>
      </c>
    </row>
    <row r="6" spans="1:20" ht="51" customHeight="1" thickTop="1">
      <c r="A6" s="3"/>
      <c r="B6" s="3"/>
      <c r="C6" s="788"/>
      <c r="D6" s="789"/>
      <c r="E6" s="789"/>
      <c r="F6" s="789"/>
      <c r="G6" s="789"/>
      <c r="H6" s="790"/>
      <c r="I6" s="101" t="s">
        <v>80</v>
      </c>
      <c r="J6" s="789"/>
      <c r="K6" s="102" t="s">
        <v>264</v>
      </c>
      <c r="L6" s="102" t="s">
        <v>265</v>
      </c>
      <c r="M6" s="102" t="s">
        <v>83</v>
      </c>
      <c r="N6" s="102" t="s">
        <v>266</v>
      </c>
      <c r="O6" s="102" t="s">
        <v>267</v>
      </c>
      <c r="P6" s="102" t="s">
        <v>268</v>
      </c>
      <c r="Q6" s="102" t="s">
        <v>269</v>
      </c>
      <c r="R6" s="102" t="s">
        <v>270</v>
      </c>
      <c r="S6" s="260" t="s">
        <v>89</v>
      </c>
      <c r="T6" s="103" t="s">
        <v>79</v>
      </c>
    </row>
    <row r="7" spans="1:20" ht="15" customHeight="1">
      <c r="A7" s="3"/>
      <c r="B7" s="3"/>
      <c r="C7" s="104" t="s">
        <v>4</v>
      </c>
      <c r="D7" s="844" t="s">
        <v>32</v>
      </c>
      <c r="E7" s="844"/>
      <c r="F7" s="107" t="s">
        <v>33</v>
      </c>
      <c r="G7" s="105" t="s">
        <v>90</v>
      </c>
      <c r="H7" s="106" t="s">
        <v>91</v>
      </c>
      <c r="I7" s="105">
        <v>2025</v>
      </c>
      <c r="J7" s="107" t="s">
        <v>92</v>
      </c>
      <c r="K7" s="261">
        <v>0</v>
      </c>
      <c r="L7" s="261">
        <v>130000000</v>
      </c>
      <c r="M7" s="261">
        <v>488342000</v>
      </c>
      <c r="N7" s="261">
        <v>82680000</v>
      </c>
      <c r="O7" s="261">
        <v>85820000</v>
      </c>
      <c r="P7" s="115">
        <v>0</v>
      </c>
      <c r="Q7" s="261">
        <v>0</v>
      </c>
      <c r="R7" s="261">
        <v>0</v>
      </c>
      <c r="S7" s="261">
        <v>0</v>
      </c>
      <c r="T7" s="109">
        <f>SUM(K7:S7)</f>
        <v>786842000</v>
      </c>
    </row>
    <row r="8" spans="1:20" ht="15" customHeight="1">
      <c r="A8" s="3"/>
      <c r="B8" s="3"/>
      <c r="C8" s="104" t="s">
        <v>4</v>
      </c>
      <c r="D8" s="844" t="s">
        <v>32</v>
      </c>
      <c r="E8" s="844"/>
      <c r="F8" s="107" t="s">
        <v>33</v>
      </c>
      <c r="G8" s="105" t="s">
        <v>90</v>
      </c>
      <c r="H8" s="106" t="s">
        <v>91</v>
      </c>
      <c r="I8" s="105">
        <v>2025</v>
      </c>
      <c r="J8" s="107" t="s">
        <v>93</v>
      </c>
      <c r="K8" s="261">
        <v>0</v>
      </c>
      <c r="L8" s="261">
        <v>130000000</v>
      </c>
      <c r="M8" s="261">
        <v>488342000</v>
      </c>
      <c r="N8" s="261">
        <v>82680000</v>
      </c>
      <c r="O8" s="261">
        <v>85820000</v>
      </c>
      <c r="P8" s="261">
        <v>0</v>
      </c>
      <c r="Q8" s="261">
        <v>0</v>
      </c>
      <c r="R8" s="261">
        <v>0</v>
      </c>
      <c r="S8" s="261">
        <v>1200000</v>
      </c>
      <c r="T8" s="109">
        <f t="shared" ref="T8:T15" si="0">SUM(K8:S8)</f>
        <v>788042000</v>
      </c>
    </row>
    <row r="9" spans="1:20" ht="15" customHeight="1">
      <c r="A9" s="3"/>
      <c r="B9" s="3"/>
      <c r="C9" s="104" t="s">
        <v>4</v>
      </c>
      <c r="D9" s="844" t="s">
        <v>32</v>
      </c>
      <c r="E9" s="844"/>
      <c r="F9" s="107" t="s">
        <v>33</v>
      </c>
      <c r="G9" s="105" t="s">
        <v>90</v>
      </c>
      <c r="H9" s="106" t="s">
        <v>91</v>
      </c>
      <c r="I9" s="105">
        <v>2025</v>
      </c>
      <c r="J9" s="107" t="s">
        <v>94</v>
      </c>
      <c r="K9" s="261">
        <v>0</v>
      </c>
      <c r="L9" s="261">
        <v>56933954</v>
      </c>
      <c r="M9" s="261">
        <v>213435410</v>
      </c>
      <c r="N9" s="261">
        <v>36089733</v>
      </c>
      <c r="O9" s="261">
        <v>0</v>
      </c>
      <c r="P9" s="261">
        <v>0</v>
      </c>
      <c r="Q9" s="261">
        <v>0</v>
      </c>
      <c r="R9" s="261">
        <v>0</v>
      </c>
      <c r="S9" s="261">
        <v>213600</v>
      </c>
      <c r="T9" s="109">
        <f t="shared" si="0"/>
        <v>306672697</v>
      </c>
    </row>
    <row r="10" spans="1:20" ht="15" customHeight="1">
      <c r="A10" s="3"/>
      <c r="B10" s="3"/>
      <c r="C10" s="104" t="s">
        <v>4</v>
      </c>
      <c r="D10" s="844" t="s">
        <v>32</v>
      </c>
      <c r="E10" s="844"/>
      <c r="F10" s="107" t="s">
        <v>33</v>
      </c>
      <c r="G10" s="105" t="s">
        <v>90</v>
      </c>
      <c r="H10" s="106" t="s">
        <v>91</v>
      </c>
      <c r="I10" s="105">
        <v>2025</v>
      </c>
      <c r="J10" s="107" t="s">
        <v>95</v>
      </c>
      <c r="K10" s="261">
        <v>0</v>
      </c>
      <c r="L10" s="261">
        <v>0</v>
      </c>
      <c r="M10" s="261">
        <v>0</v>
      </c>
      <c r="N10" s="261">
        <v>0</v>
      </c>
      <c r="O10" s="261">
        <v>0</v>
      </c>
      <c r="P10" s="261">
        <v>0</v>
      </c>
      <c r="Q10" s="261">
        <v>0</v>
      </c>
      <c r="R10" s="261">
        <v>0</v>
      </c>
      <c r="S10" s="261">
        <v>0</v>
      </c>
      <c r="T10" s="109">
        <f t="shared" si="0"/>
        <v>0</v>
      </c>
    </row>
    <row r="11" spans="1:20" ht="15" customHeight="1">
      <c r="A11" s="3"/>
      <c r="B11" s="3"/>
      <c r="C11" s="104" t="s">
        <v>4</v>
      </c>
      <c r="D11" s="844" t="s">
        <v>32</v>
      </c>
      <c r="E11" s="844"/>
      <c r="F11" s="107" t="s">
        <v>33</v>
      </c>
      <c r="G11" s="105"/>
      <c r="H11" s="106" t="s">
        <v>79</v>
      </c>
      <c r="I11" s="105">
        <v>2025</v>
      </c>
      <c r="J11" s="107" t="s">
        <v>92</v>
      </c>
      <c r="K11" s="108">
        <f>K7</f>
        <v>0</v>
      </c>
      <c r="L11" s="261">
        <f t="shared" ref="L11:S11" si="1">L7</f>
        <v>130000000</v>
      </c>
      <c r="M11" s="261">
        <f t="shared" si="1"/>
        <v>488342000</v>
      </c>
      <c r="N11" s="261">
        <f t="shared" si="1"/>
        <v>82680000</v>
      </c>
      <c r="O11" s="261">
        <f t="shared" si="1"/>
        <v>85820000</v>
      </c>
      <c r="P11" s="261">
        <f t="shared" si="1"/>
        <v>0</v>
      </c>
      <c r="Q11" s="261">
        <f t="shared" si="1"/>
        <v>0</v>
      </c>
      <c r="R11" s="261">
        <f t="shared" si="1"/>
        <v>0</v>
      </c>
      <c r="S11" s="261">
        <f t="shared" si="1"/>
        <v>0</v>
      </c>
      <c r="T11" s="109">
        <f t="shared" si="0"/>
        <v>786842000</v>
      </c>
    </row>
    <row r="12" spans="1:20" ht="15" customHeight="1">
      <c r="A12" s="3"/>
      <c r="B12" s="3"/>
      <c r="C12" s="104" t="s">
        <v>4</v>
      </c>
      <c r="D12" s="844" t="s">
        <v>32</v>
      </c>
      <c r="E12" s="844"/>
      <c r="F12" s="107" t="s">
        <v>33</v>
      </c>
      <c r="G12" s="105"/>
      <c r="H12" s="106" t="s">
        <v>79</v>
      </c>
      <c r="I12" s="105">
        <v>2025</v>
      </c>
      <c r="J12" s="107" t="s">
        <v>93</v>
      </c>
      <c r="K12" s="108">
        <f>K8</f>
        <v>0</v>
      </c>
      <c r="L12" s="261">
        <f t="shared" ref="L12:S12" si="2">L8</f>
        <v>130000000</v>
      </c>
      <c r="M12" s="261">
        <f t="shared" si="2"/>
        <v>488342000</v>
      </c>
      <c r="N12" s="261">
        <f t="shared" si="2"/>
        <v>82680000</v>
      </c>
      <c r="O12" s="261">
        <f t="shared" si="2"/>
        <v>85820000</v>
      </c>
      <c r="P12" s="261">
        <f t="shared" si="2"/>
        <v>0</v>
      </c>
      <c r="Q12" s="261">
        <f t="shared" si="2"/>
        <v>0</v>
      </c>
      <c r="R12" s="261">
        <f t="shared" si="2"/>
        <v>0</v>
      </c>
      <c r="S12" s="261">
        <f t="shared" si="2"/>
        <v>1200000</v>
      </c>
      <c r="T12" s="109">
        <f t="shared" si="0"/>
        <v>788042000</v>
      </c>
    </row>
    <row r="13" spans="1:20" ht="15" customHeight="1">
      <c r="A13" s="3"/>
      <c r="B13" s="3"/>
      <c r="C13" s="104" t="s">
        <v>4</v>
      </c>
      <c r="D13" s="844" t="s">
        <v>32</v>
      </c>
      <c r="E13" s="844"/>
      <c r="F13" s="107" t="s">
        <v>33</v>
      </c>
      <c r="G13" s="105"/>
      <c r="H13" s="106" t="s">
        <v>79</v>
      </c>
      <c r="I13" s="105">
        <v>2025</v>
      </c>
      <c r="J13" s="107" t="s">
        <v>94</v>
      </c>
      <c r="K13" s="108">
        <f>K9</f>
        <v>0</v>
      </c>
      <c r="L13" s="261">
        <f t="shared" ref="L13:S13" si="3">L9</f>
        <v>56933954</v>
      </c>
      <c r="M13" s="261">
        <f t="shared" si="3"/>
        <v>213435410</v>
      </c>
      <c r="N13" s="261">
        <f t="shared" si="3"/>
        <v>36089733</v>
      </c>
      <c r="O13" s="261">
        <f t="shared" si="3"/>
        <v>0</v>
      </c>
      <c r="P13" s="261">
        <f t="shared" si="3"/>
        <v>0</v>
      </c>
      <c r="Q13" s="261">
        <f t="shared" si="3"/>
        <v>0</v>
      </c>
      <c r="R13" s="261">
        <f t="shared" si="3"/>
        <v>0</v>
      </c>
      <c r="S13" s="261">
        <f t="shared" si="3"/>
        <v>213600</v>
      </c>
      <c r="T13" s="109">
        <f t="shared" si="0"/>
        <v>306672697</v>
      </c>
    </row>
    <row r="14" spans="1:20" ht="15" customHeight="1">
      <c r="A14" s="3"/>
      <c r="B14" s="3"/>
      <c r="C14" s="104" t="s">
        <v>4</v>
      </c>
      <c r="D14" s="844" t="s">
        <v>32</v>
      </c>
      <c r="E14" s="844"/>
      <c r="F14" s="107" t="s">
        <v>33</v>
      </c>
      <c r="G14" s="105"/>
      <c r="H14" s="106" t="s">
        <v>79</v>
      </c>
      <c r="I14" s="105">
        <v>2025</v>
      </c>
      <c r="J14" s="107" t="s">
        <v>95</v>
      </c>
      <c r="K14" s="108">
        <f>K10</f>
        <v>0</v>
      </c>
      <c r="L14" s="261">
        <f t="shared" ref="L14:S14" si="4">L10</f>
        <v>0</v>
      </c>
      <c r="M14" s="261">
        <f t="shared" si="4"/>
        <v>0</v>
      </c>
      <c r="N14" s="261">
        <f t="shared" si="4"/>
        <v>0</v>
      </c>
      <c r="O14" s="261">
        <f t="shared" si="4"/>
        <v>0</v>
      </c>
      <c r="P14" s="261">
        <f t="shared" si="4"/>
        <v>0</v>
      </c>
      <c r="Q14" s="261">
        <f t="shared" si="4"/>
        <v>0</v>
      </c>
      <c r="R14" s="261">
        <f t="shared" si="4"/>
        <v>0</v>
      </c>
      <c r="S14" s="261">
        <f t="shared" si="4"/>
        <v>0</v>
      </c>
      <c r="T14" s="109">
        <f t="shared" si="0"/>
        <v>0</v>
      </c>
    </row>
    <row r="15" spans="1:20" ht="15" customHeight="1">
      <c r="A15" s="3"/>
      <c r="B15" s="3"/>
      <c r="C15" s="104" t="s">
        <v>4</v>
      </c>
      <c r="D15" s="844" t="s">
        <v>32</v>
      </c>
      <c r="E15" s="844"/>
      <c r="F15" s="107" t="s">
        <v>100</v>
      </c>
      <c r="G15" s="105"/>
      <c r="H15" s="106"/>
      <c r="I15" s="105">
        <v>2025</v>
      </c>
      <c r="J15" s="107"/>
      <c r="K15" s="261">
        <f>K12-K13</f>
        <v>0</v>
      </c>
      <c r="L15" s="261">
        <f t="shared" ref="L15:S15" si="5">L12-L13</f>
        <v>73066046</v>
      </c>
      <c r="M15" s="261">
        <f t="shared" si="5"/>
        <v>274906590</v>
      </c>
      <c r="N15" s="261">
        <f t="shared" si="5"/>
        <v>46590267</v>
      </c>
      <c r="O15" s="261">
        <f t="shared" si="5"/>
        <v>85820000</v>
      </c>
      <c r="P15" s="261">
        <f t="shared" si="5"/>
        <v>0</v>
      </c>
      <c r="Q15" s="261">
        <f t="shared" si="5"/>
        <v>0</v>
      </c>
      <c r="R15" s="261">
        <f t="shared" si="5"/>
        <v>0</v>
      </c>
      <c r="S15" s="261">
        <f t="shared" si="5"/>
        <v>986400</v>
      </c>
      <c r="T15" s="109">
        <f t="shared" si="0"/>
        <v>481369303</v>
      </c>
    </row>
    <row r="16" spans="1:20" ht="15" customHeight="1">
      <c r="A16" s="3"/>
      <c r="B16" s="3"/>
      <c r="C16" s="104" t="s">
        <v>4</v>
      </c>
      <c r="D16" s="844" t="s">
        <v>32</v>
      </c>
      <c r="E16" s="844"/>
      <c r="F16" s="107" t="s">
        <v>101</v>
      </c>
      <c r="G16" s="105"/>
      <c r="H16" s="106"/>
      <c r="I16" s="105">
        <v>2025</v>
      </c>
      <c r="J16" s="107"/>
      <c r="K16" s="261"/>
      <c r="L16" s="261">
        <f t="shared" ref="L16:T16" si="6">L13/L12*100</f>
        <v>43.795349230769233</v>
      </c>
      <c r="M16" s="261">
        <f t="shared" si="6"/>
        <v>43.706134225604188</v>
      </c>
      <c r="N16" s="261">
        <f t="shared" si="6"/>
        <v>43.649894775036287</v>
      </c>
      <c r="O16" s="261">
        <f t="shared" si="6"/>
        <v>0</v>
      </c>
      <c r="P16" s="261"/>
      <c r="Q16" s="261"/>
      <c r="R16" s="261"/>
      <c r="S16" s="261">
        <f t="shared" si="6"/>
        <v>17.8</v>
      </c>
      <c r="T16" s="261">
        <f t="shared" si="6"/>
        <v>38.915780757878387</v>
      </c>
    </row>
    <row r="17" spans="1:20" ht="24.95" customHeight="1">
      <c r="A17" s="73"/>
      <c r="B17" s="862"/>
      <c r="C17" s="862"/>
      <c r="D17" s="862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</row>
    <row r="18" spans="1:20" ht="15" customHeight="1">
      <c r="A18" s="73"/>
      <c r="B18" s="73"/>
      <c r="C18" s="73"/>
      <c r="D18" s="73"/>
      <c r="E18" s="73"/>
      <c r="F18" s="863" t="s">
        <v>111</v>
      </c>
      <c r="G18" s="75" t="s">
        <v>69</v>
      </c>
      <c r="H18" s="864"/>
      <c r="I18" s="864"/>
      <c r="J18" s="863" t="s">
        <v>68</v>
      </c>
      <c r="K18" s="75" t="s">
        <v>69</v>
      </c>
      <c r="L18" s="864"/>
      <c r="M18" s="864"/>
      <c r="N18" s="73"/>
      <c r="O18" s="73"/>
      <c r="P18" s="73"/>
      <c r="Q18" s="73"/>
      <c r="R18" s="73"/>
      <c r="S18" s="73"/>
      <c r="T18" s="73"/>
    </row>
    <row r="19" spans="1:20" ht="15" customHeight="1">
      <c r="A19" s="73"/>
      <c r="B19" s="73"/>
      <c r="C19" s="73"/>
      <c r="D19" s="73"/>
      <c r="E19" s="73"/>
      <c r="F19" s="863"/>
      <c r="G19" s="75" t="s">
        <v>70</v>
      </c>
      <c r="H19" s="865"/>
      <c r="I19" s="865"/>
      <c r="J19" s="863"/>
      <c r="K19" s="75" t="s">
        <v>70</v>
      </c>
      <c r="L19" s="865"/>
      <c r="M19" s="865"/>
      <c r="N19" s="73"/>
      <c r="O19" s="73"/>
      <c r="P19" s="73"/>
      <c r="Q19" s="73"/>
      <c r="R19" s="73"/>
      <c r="S19" s="73"/>
      <c r="T19" s="73"/>
    </row>
    <row r="20" spans="1:20" ht="15" customHeight="1">
      <c r="A20" s="73"/>
      <c r="B20" s="73"/>
      <c r="C20" s="73"/>
      <c r="D20" s="73"/>
      <c r="E20" s="73"/>
      <c r="F20" s="863"/>
      <c r="G20" s="75" t="s">
        <v>71</v>
      </c>
      <c r="H20" s="865"/>
      <c r="I20" s="865"/>
      <c r="J20" s="863"/>
      <c r="K20" s="75" t="s">
        <v>71</v>
      </c>
      <c r="L20" s="865"/>
      <c r="M20" s="865"/>
      <c r="N20" s="73"/>
      <c r="O20" s="73"/>
      <c r="P20" s="73"/>
      <c r="Q20" s="73"/>
      <c r="R20" s="73"/>
      <c r="S20" s="73"/>
      <c r="T20" s="73"/>
    </row>
    <row r="21" spans="1:20" ht="24.95" customHeight="1">
      <c r="A21" s="73"/>
      <c r="B21" s="73"/>
      <c r="C21" s="862"/>
      <c r="D21" s="862"/>
      <c r="E21" s="862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</row>
  </sheetData>
  <mergeCells count="31">
    <mergeCell ref="A4:B5"/>
    <mergeCell ref="D7:E7"/>
    <mergeCell ref="C4:C6"/>
    <mergeCell ref="D4:E6"/>
    <mergeCell ref="F4:F6"/>
    <mergeCell ref="D16:E16"/>
    <mergeCell ref="D8:E8"/>
    <mergeCell ref="D9:E9"/>
    <mergeCell ref="D11:E11"/>
    <mergeCell ref="C2:S2"/>
    <mergeCell ref="C3:T3"/>
    <mergeCell ref="G4:G6"/>
    <mergeCell ref="H4:H6"/>
    <mergeCell ref="I4:I5"/>
    <mergeCell ref="J4:J6"/>
    <mergeCell ref="K4:T4"/>
    <mergeCell ref="D12:E12"/>
    <mergeCell ref="D10:E10"/>
    <mergeCell ref="D14:E14"/>
    <mergeCell ref="D13:E13"/>
    <mergeCell ref="D15:E15"/>
    <mergeCell ref="J18:J20"/>
    <mergeCell ref="L18:M18"/>
    <mergeCell ref="L19:M19"/>
    <mergeCell ref="L20:M20"/>
    <mergeCell ref="C21:E21"/>
    <mergeCell ref="B17:D17"/>
    <mergeCell ref="F18:F20"/>
    <mergeCell ref="H18:I18"/>
    <mergeCell ref="H19:I19"/>
    <mergeCell ref="H20:I2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550B5-C60B-4447-9826-AA03304A5AFA}">
  <dimension ref="A1:S36"/>
  <sheetViews>
    <sheetView topLeftCell="B10" workbookViewId="0">
      <selection activeCell="I40" sqref="I40"/>
    </sheetView>
  </sheetViews>
  <sheetFormatPr defaultRowHeight="15"/>
  <cols>
    <col min="1" max="1" width="1.85546875" hidden="1" customWidth="1"/>
    <col min="2" max="2" width="7.5703125" customWidth="1"/>
    <col min="3" max="3" width="23.28515625" customWidth="1"/>
    <col min="4" max="4" width="11.85546875" customWidth="1"/>
    <col min="5" max="5" width="5.5703125" customWidth="1"/>
    <col min="6" max="6" width="12.5703125" customWidth="1"/>
    <col min="7" max="7" width="9.28515625" customWidth="1"/>
    <col min="8" max="8" width="4.85546875" customWidth="1"/>
    <col min="9" max="9" width="12" customWidth="1"/>
    <col min="10" max="10" width="9" customWidth="1"/>
    <col min="11" max="11" width="5.5703125" customWidth="1"/>
    <col min="12" max="12" width="12" customWidth="1"/>
    <col min="13" max="13" width="9.7109375" customWidth="1"/>
    <col min="14" max="14" width="5" customWidth="1"/>
    <col min="15" max="15" width="12.28515625" customWidth="1"/>
    <col min="16" max="17" width="9.140625" customWidth="1"/>
    <col min="18" max="18" width="9.42578125" customWidth="1"/>
    <col min="19" max="19" width="9.140625" customWidth="1"/>
  </cols>
  <sheetData>
    <row r="1" spans="1:19">
      <c r="A1" s="78"/>
      <c r="B1" s="79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1:19">
      <c r="A2" s="3"/>
      <c r="B2" s="753" t="s">
        <v>271</v>
      </c>
      <c r="C2" s="753"/>
      <c r="D2" s="753"/>
      <c r="E2" s="753"/>
      <c r="F2" s="753"/>
      <c r="G2" s="753"/>
      <c r="H2" s="753"/>
      <c r="I2" s="753"/>
      <c r="J2" s="753"/>
      <c r="K2" s="753"/>
      <c r="L2" s="753"/>
      <c r="M2" s="753"/>
      <c r="N2" s="753"/>
      <c r="O2" s="753"/>
      <c r="P2" s="753"/>
      <c r="Q2" s="753"/>
      <c r="R2" s="753"/>
      <c r="S2" s="753"/>
    </row>
    <row r="3" spans="1:19">
      <c r="A3" s="3"/>
      <c r="B3" s="804" t="s">
        <v>678</v>
      </c>
      <c r="C3" s="804"/>
      <c r="D3" s="804"/>
      <c r="E3" s="804"/>
      <c r="F3" s="804"/>
      <c r="G3" s="804"/>
      <c r="H3" s="804"/>
      <c r="I3" s="804"/>
      <c r="J3" s="804"/>
      <c r="K3" s="804"/>
      <c r="L3" s="804"/>
      <c r="M3" s="804"/>
      <c r="N3" s="804"/>
      <c r="O3" s="804"/>
      <c r="P3" s="804"/>
      <c r="Q3" s="804"/>
      <c r="R3" s="804"/>
      <c r="S3" s="804"/>
    </row>
    <row r="4" spans="1:19" ht="15.75" thickBot="1">
      <c r="A4" s="95"/>
      <c r="B4" s="755" t="s">
        <v>1</v>
      </c>
      <c r="C4" s="755"/>
      <c r="D4" s="755"/>
      <c r="E4" s="755"/>
      <c r="F4" s="755"/>
      <c r="G4" s="755"/>
      <c r="H4" s="755"/>
      <c r="I4" s="755"/>
      <c r="J4" s="755"/>
      <c r="K4" s="755"/>
      <c r="L4" s="755"/>
      <c r="M4" s="755"/>
      <c r="N4" s="755"/>
      <c r="O4" s="755"/>
      <c r="P4" s="755"/>
      <c r="Q4" s="755"/>
      <c r="R4" s="755"/>
      <c r="S4" s="755"/>
    </row>
    <row r="5" spans="1:19" ht="24.75" thickTop="1">
      <c r="A5" s="3"/>
      <c r="B5" s="132" t="s">
        <v>133</v>
      </c>
      <c r="C5" s="866" t="s">
        <v>677</v>
      </c>
      <c r="D5" s="866"/>
      <c r="E5" s="866"/>
      <c r="F5" s="133" t="s">
        <v>3</v>
      </c>
      <c r="G5" s="867" t="s">
        <v>4</v>
      </c>
      <c r="H5" s="867"/>
      <c r="I5" s="867"/>
      <c r="J5" s="867"/>
      <c r="K5" s="867"/>
      <c r="L5" s="867"/>
      <c r="M5" s="867"/>
      <c r="N5" s="867"/>
      <c r="O5" s="867"/>
      <c r="P5" s="867"/>
      <c r="Q5" s="867"/>
      <c r="R5" s="867"/>
      <c r="S5" s="867"/>
    </row>
    <row r="6" spans="1:19" ht="24">
      <c r="A6" s="3"/>
      <c r="B6" s="134" t="s">
        <v>134</v>
      </c>
      <c r="C6" s="869" t="s">
        <v>29</v>
      </c>
      <c r="D6" s="869"/>
      <c r="E6" s="869"/>
      <c r="F6" s="135" t="s">
        <v>135</v>
      </c>
      <c r="G6" s="870" t="s">
        <v>28</v>
      </c>
      <c r="H6" s="870"/>
      <c r="I6" s="870"/>
      <c r="J6" s="870"/>
      <c r="K6" s="870"/>
      <c r="L6" s="870"/>
      <c r="M6" s="870"/>
      <c r="N6" s="870"/>
      <c r="O6" s="870"/>
      <c r="P6" s="870"/>
      <c r="Q6" s="870"/>
      <c r="R6" s="870"/>
      <c r="S6" s="870"/>
    </row>
    <row r="7" spans="1:19">
      <c r="A7" s="3"/>
      <c r="B7" s="872" t="s">
        <v>272</v>
      </c>
      <c r="C7" s="873" t="s">
        <v>273</v>
      </c>
      <c r="D7" s="874" t="s">
        <v>274</v>
      </c>
      <c r="E7" s="766" t="s">
        <v>137</v>
      </c>
      <c r="F7" s="766"/>
      <c r="G7" s="766"/>
      <c r="H7" s="766" t="s">
        <v>275</v>
      </c>
      <c r="I7" s="766"/>
      <c r="J7" s="766"/>
      <c r="K7" s="766" t="s">
        <v>275</v>
      </c>
      <c r="L7" s="766"/>
      <c r="M7" s="766"/>
      <c r="N7" s="766" t="s">
        <v>275</v>
      </c>
      <c r="O7" s="766"/>
      <c r="P7" s="766"/>
      <c r="Q7" s="875" t="s">
        <v>276</v>
      </c>
      <c r="R7" s="875"/>
      <c r="S7" s="875"/>
    </row>
    <row r="8" spans="1:19" ht="90">
      <c r="A8" s="3"/>
      <c r="B8" s="872"/>
      <c r="C8" s="873"/>
      <c r="D8" s="874"/>
      <c r="E8" s="4" t="s">
        <v>277</v>
      </c>
      <c r="F8" s="136" t="s">
        <v>278</v>
      </c>
      <c r="G8" s="7" t="s">
        <v>279</v>
      </c>
      <c r="H8" s="6" t="s">
        <v>280</v>
      </c>
      <c r="I8" s="136" t="s">
        <v>281</v>
      </c>
      <c r="J8" s="137" t="s">
        <v>282</v>
      </c>
      <c r="K8" s="6" t="s">
        <v>283</v>
      </c>
      <c r="L8" s="136" t="s">
        <v>284</v>
      </c>
      <c r="M8" s="137" t="s">
        <v>285</v>
      </c>
      <c r="N8" s="6" t="s">
        <v>286</v>
      </c>
      <c r="O8" s="136" t="s">
        <v>287</v>
      </c>
      <c r="P8" s="137" t="s">
        <v>288</v>
      </c>
      <c r="Q8" s="6" t="s">
        <v>289</v>
      </c>
      <c r="R8" s="136" t="s">
        <v>290</v>
      </c>
      <c r="S8" s="138" t="s">
        <v>291</v>
      </c>
    </row>
    <row r="9" spans="1:19" ht="15.75" thickBot="1">
      <c r="A9" s="3"/>
      <c r="B9" s="139"/>
      <c r="C9" s="9"/>
      <c r="D9" s="9"/>
      <c r="E9" s="9" t="s">
        <v>14</v>
      </c>
      <c r="F9" s="9" t="s">
        <v>15</v>
      </c>
      <c r="G9" s="9" t="s">
        <v>16</v>
      </c>
      <c r="H9" s="9" t="s">
        <v>17</v>
      </c>
      <c r="I9" s="9" t="s">
        <v>18</v>
      </c>
      <c r="J9" s="9" t="s">
        <v>19</v>
      </c>
      <c r="K9" s="9" t="s">
        <v>292</v>
      </c>
      <c r="L9" s="9" t="s">
        <v>21</v>
      </c>
      <c r="M9" s="9" t="s">
        <v>22</v>
      </c>
      <c r="N9" s="9" t="s">
        <v>293</v>
      </c>
      <c r="O9" s="9" t="s">
        <v>294</v>
      </c>
      <c r="P9" s="9" t="s">
        <v>295</v>
      </c>
      <c r="Q9" s="9" t="s">
        <v>296</v>
      </c>
      <c r="R9" s="9" t="s">
        <v>297</v>
      </c>
      <c r="S9" s="10" t="s">
        <v>298</v>
      </c>
    </row>
    <row r="10" spans="1:19" ht="25.5" customHeight="1" thickTop="1">
      <c r="A10" s="3"/>
      <c r="B10" s="871" t="s">
        <v>299</v>
      </c>
      <c r="C10" s="871"/>
      <c r="D10" s="11"/>
      <c r="E10" s="12"/>
      <c r="F10" s="11"/>
      <c r="G10" s="12"/>
      <c r="H10" s="11"/>
      <c r="I10" s="12"/>
      <c r="J10" s="13"/>
      <c r="K10" s="11"/>
      <c r="L10" s="12"/>
      <c r="M10" s="13"/>
      <c r="N10" s="11"/>
      <c r="O10" s="12"/>
      <c r="P10" s="13"/>
      <c r="Q10" s="11"/>
      <c r="R10" s="12"/>
      <c r="S10" s="140"/>
    </row>
    <row r="11" spans="1:19">
      <c r="A11" s="3"/>
      <c r="B11" s="249" t="s">
        <v>241</v>
      </c>
      <c r="C11" s="142" t="s">
        <v>242</v>
      </c>
      <c r="D11" s="247" t="s">
        <v>331</v>
      </c>
      <c r="E11" s="144">
        <v>151</v>
      </c>
      <c r="F11" s="143">
        <v>1267904304</v>
      </c>
      <c r="G11" s="143">
        <f>F11/E11</f>
        <v>8396717.2450331133</v>
      </c>
      <c r="H11" s="245">
        <v>169</v>
      </c>
      <c r="I11" s="143">
        <v>1424371000</v>
      </c>
      <c r="J11" s="143">
        <f>I11/H11</f>
        <v>8428230.7692307699</v>
      </c>
      <c r="K11" s="144">
        <v>169</v>
      </c>
      <c r="L11" s="143">
        <v>1424371000</v>
      </c>
      <c r="M11" s="143">
        <f>L11/K11</f>
        <v>8428230.7692307699</v>
      </c>
      <c r="N11" s="144">
        <v>51</v>
      </c>
      <c r="O11" s="143">
        <v>424371953</v>
      </c>
      <c r="P11" s="143">
        <f>O11/N11</f>
        <v>8321018.6862745099</v>
      </c>
      <c r="Q11" s="143">
        <f>P11-G11</f>
        <v>-75698.558758603409</v>
      </c>
      <c r="R11" s="143">
        <f>P11-J11</f>
        <v>-107212.08295626007</v>
      </c>
      <c r="S11" s="246">
        <f>P11-M11</f>
        <v>-107212.08295626007</v>
      </c>
    </row>
    <row r="12" spans="1:19">
      <c r="A12" s="3"/>
      <c r="B12" s="249" t="s">
        <v>243</v>
      </c>
      <c r="C12" s="142" t="s">
        <v>244</v>
      </c>
      <c r="D12" s="247" t="s">
        <v>332</v>
      </c>
      <c r="E12" s="144">
        <v>80</v>
      </c>
      <c r="F12" s="143">
        <v>114030294</v>
      </c>
      <c r="G12" s="143">
        <f t="shared" ref="G12:G18" si="0">F12/E12</f>
        <v>1425378.675</v>
      </c>
      <c r="H12" s="245">
        <v>56</v>
      </c>
      <c r="I12" s="143">
        <v>80980000</v>
      </c>
      <c r="J12" s="143">
        <f t="shared" ref="J12:J24" si="1">I12/H12</f>
        <v>1446071.4285714286</v>
      </c>
      <c r="K12" s="144">
        <v>58</v>
      </c>
      <c r="L12" s="143">
        <v>82941876</v>
      </c>
      <c r="M12" s="143">
        <f t="shared" ref="M12:M24" si="2">L12/K12</f>
        <v>1430032.3448275863</v>
      </c>
      <c r="N12" s="144">
        <v>15</v>
      </c>
      <c r="O12" s="143">
        <v>21061981</v>
      </c>
      <c r="P12" s="143">
        <f t="shared" ref="P12:P17" si="3">O12/N12</f>
        <v>1404132.0666666667</v>
      </c>
      <c r="Q12" s="143">
        <f t="shared" ref="Q12:Q24" si="4">P12-G12</f>
        <v>-21246.608333333395</v>
      </c>
      <c r="R12" s="143">
        <f t="shared" ref="R12:R24" si="5">P12-J12</f>
        <v>-41939.361904761987</v>
      </c>
      <c r="S12" s="246">
        <f t="shared" ref="S12:S24" si="6">P12-M12</f>
        <v>-25900.278160919668</v>
      </c>
    </row>
    <row r="13" spans="1:19" ht="18">
      <c r="A13" s="3"/>
      <c r="B13" s="249" t="s">
        <v>245</v>
      </c>
      <c r="C13" s="142" t="s">
        <v>246</v>
      </c>
      <c r="D13" s="247" t="s">
        <v>333</v>
      </c>
      <c r="E13" s="144">
        <v>350</v>
      </c>
      <c r="F13" s="143">
        <v>71715653</v>
      </c>
      <c r="G13" s="143">
        <f t="shared" si="0"/>
        <v>204901.86571428573</v>
      </c>
      <c r="H13" s="245">
        <v>257</v>
      </c>
      <c r="I13" s="143">
        <v>52920000</v>
      </c>
      <c r="J13" s="143">
        <f t="shared" si="1"/>
        <v>205914.39688715953</v>
      </c>
      <c r="K13" s="144">
        <v>261</v>
      </c>
      <c r="L13" s="143">
        <v>53620000</v>
      </c>
      <c r="M13" s="143">
        <f t="shared" si="2"/>
        <v>205440.61302681992</v>
      </c>
      <c r="N13" s="144">
        <v>39</v>
      </c>
      <c r="O13" s="143">
        <v>7928469</v>
      </c>
      <c r="P13" s="143">
        <f t="shared" si="3"/>
        <v>203294.07692307694</v>
      </c>
      <c r="Q13" s="143">
        <f t="shared" si="4"/>
        <v>-1607.7887912087899</v>
      </c>
      <c r="R13" s="143">
        <f t="shared" si="5"/>
        <v>-2620.3199640825915</v>
      </c>
      <c r="S13" s="246">
        <f t="shared" si="6"/>
        <v>-2146.536103742983</v>
      </c>
    </row>
    <row r="14" spans="1:19" ht="18">
      <c r="A14" s="3"/>
      <c r="B14" s="249" t="s">
        <v>247</v>
      </c>
      <c r="C14" s="142" t="s">
        <v>248</v>
      </c>
      <c r="D14" s="247" t="s">
        <v>334</v>
      </c>
      <c r="E14" s="144">
        <v>134</v>
      </c>
      <c r="F14" s="143">
        <v>101357202</v>
      </c>
      <c r="G14" s="143">
        <f t="shared" si="0"/>
        <v>756397.02985074627</v>
      </c>
      <c r="H14" s="245">
        <v>32</v>
      </c>
      <c r="I14" s="143">
        <v>24255000</v>
      </c>
      <c r="J14" s="143">
        <f t="shared" si="1"/>
        <v>757968.75</v>
      </c>
      <c r="K14" s="144">
        <v>32</v>
      </c>
      <c r="L14" s="143">
        <v>24305000</v>
      </c>
      <c r="M14" s="143">
        <f t="shared" si="2"/>
        <v>759531.25</v>
      </c>
      <c r="N14" s="144">
        <v>9</v>
      </c>
      <c r="O14" s="143">
        <v>6876496</v>
      </c>
      <c r="P14" s="143">
        <f t="shared" si="3"/>
        <v>764055.11111111112</v>
      </c>
      <c r="Q14" s="143">
        <f t="shared" si="4"/>
        <v>7658.0812603648519</v>
      </c>
      <c r="R14" s="143">
        <f t="shared" si="5"/>
        <v>6086.361111111124</v>
      </c>
      <c r="S14" s="246">
        <f t="shared" si="6"/>
        <v>4523.861111111124</v>
      </c>
    </row>
    <row r="15" spans="1:19">
      <c r="A15" s="3"/>
      <c r="B15" s="249" t="s">
        <v>249</v>
      </c>
      <c r="C15" s="142" t="s">
        <v>250</v>
      </c>
      <c r="D15" s="247" t="s">
        <v>333</v>
      </c>
      <c r="E15" s="144">
        <v>2288</v>
      </c>
      <c r="F15" s="143">
        <v>561433928</v>
      </c>
      <c r="G15" s="143">
        <f t="shared" si="0"/>
        <v>245381.96153846153</v>
      </c>
      <c r="H15" s="245">
        <v>204</v>
      </c>
      <c r="I15" s="143">
        <v>50000000</v>
      </c>
      <c r="J15" s="143">
        <f t="shared" si="1"/>
        <v>245098.03921568627</v>
      </c>
      <c r="K15" s="144">
        <v>206</v>
      </c>
      <c r="L15" s="143">
        <v>50700000</v>
      </c>
      <c r="M15" s="143">
        <f t="shared" si="2"/>
        <v>246116.50485436892</v>
      </c>
      <c r="N15" s="144">
        <v>50</v>
      </c>
      <c r="O15" s="143">
        <v>12278317</v>
      </c>
      <c r="P15" s="143">
        <f t="shared" si="3"/>
        <v>245566.34</v>
      </c>
      <c r="Q15" s="143">
        <f t="shared" si="4"/>
        <v>184.37846153846476</v>
      </c>
      <c r="R15" s="143">
        <f t="shared" si="5"/>
        <v>468.30078431373113</v>
      </c>
      <c r="S15" s="246">
        <f t="shared" si="6"/>
        <v>-550.16485436892253</v>
      </c>
    </row>
    <row r="16" spans="1:19">
      <c r="A16" s="3"/>
      <c r="B16" s="249" t="s">
        <v>251</v>
      </c>
      <c r="C16" s="142" t="s">
        <v>252</v>
      </c>
      <c r="D16" s="247" t="s">
        <v>335</v>
      </c>
      <c r="E16" s="144">
        <v>326</v>
      </c>
      <c r="F16" s="143">
        <v>24574969</v>
      </c>
      <c r="G16" s="143">
        <f t="shared" si="0"/>
        <v>75383.340490797549</v>
      </c>
      <c r="H16" s="245">
        <v>834</v>
      </c>
      <c r="I16" s="143">
        <v>62869000</v>
      </c>
      <c r="J16" s="143">
        <f t="shared" si="1"/>
        <v>75382.494004796157</v>
      </c>
      <c r="K16" s="144">
        <v>837</v>
      </c>
      <c r="L16" s="143">
        <v>63099000</v>
      </c>
      <c r="M16" s="143">
        <f t="shared" si="2"/>
        <v>75387.096774193546</v>
      </c>
      <c r="N16" s="144">
        <v>147</v>
      </c>
      <c r="O16" s="143">
        <v>11128051</v>
      </c>
      <c r="P16" s="143">
        <f t="shared" si="3"/>
        <v>75701.027210884349</v>
      </c>
      <c r="Q16" s="143">
        <f t="shared" si="4"/>
        <v>317.68672008680005</v>
      </c>
      <c r="R16" s="143">
        <f t="shared" si="5"/>
        <v>318.53320608819195</v>
      </c>
      <c r="S16" s="246">
        <f t="shared" si="6"/>
        <v>313.93043669080362</v>
      </c>
    </row>
    <row r="17" spans="1:19">
      <c r="A17" s="3"/>
      <c r="B17" s="249" t="s">
        <v>253</v>
      </c>
      <c r="C17" s="142" t="s">
        <v>254</v>
      </c>
      <c r="D17" s="247" t="s">
        <v>335</v>
      </c>
      <c r="E17" s="144">
        <v>87</v>
      </c>
      <c r="F17" s="143">
        <v>4180000</v>
      </c>
      <c r="G17" s="143">
        <f t="shared" si="0"/>
        <v>48045.977011494251</v>
      </c>
      <c r="H17" s="245">
        <v>64</v>
      </c>
      <c r="I17" s="143">
        <v>3100000</v>
      </c>
      <c r="J17" s="143">
        <f t="shared" si="1"/>
        <v>48437.5</v>
      </c>
      <c r="K17" s="144">
        <v>64</v>
      </c>
      <c r="L17" s="143">
        <v>3100000</v>
      </c>
      <c r="M17" s="143">
        <f t="shared" si="2"/>
        <v>48437.5</v>
      </c>
      <c r="N17" s="144">
        <v>11</v>
      </c>
      <c r="O17" s="143">
        <v>533942</v>
      </c>
      <c r="P17" s="143">
        <f t="shared" si="3"/>
        <v>48540.181818181816</v>
      </c>
      <c r="Q17" s="143">
        <f t="shared" si="4"/>
        <v>494.204806687565</v>
      </c>
      <c r="R17" s="143">
        <f t="shared" si="5"/>
        <v>102.6818181818162</v>
      </c>
      <c r="S17" s="246">
        <f t="shared" si="6"/>
        <v>102.6818181818162</v>
      </c>
    </row>
    <row r="18" spans="1:19" ht="18">
      <c r="A18" s="3"/>
      <c r="B18" s="249" t="s">
        <v>255</v>
      </c>
      <c r="C18" s="142" t="s">
        <v>256</v>
      </c>
      <c r="D18" s="247" t="s">
        <v>336</v>
      </c>
      <c r="E18" s="144">
        <v>1</v>
      </c>
      <c r="F18" s="143">
        <v>2550000</v>
      </c>
      <c r="G18" s="143">
        <f t="shared" si="0"/>
        <v>2550000</v>
      </c>
      <c r="H18" s="245">
        <v>0</v>
      </c>
      <c r="I18" s="143">
        <v>0</v>
      </c>
      <c r="J18" s="143">
        <v>0</v>
      </c>
      <c r="K18" s="144"/>
      <c r="L18" s="143"/>
      <c r="M18" s="143">
        <v>0</v>
      </c>
      <c r="N18" s="144"/>
      <c r="O18" s="143"/>
      <c r="P18" s="143"/>
      <c r="Q18" s="143"/>
      <c r="R18" s="143"/>
      <c r="S18" s="246"/>
    </row>
    <row r="19" spans="1:19">
      <c r="A19" s="3"/>
      <c r="B19" s="249" t="s">
        <v>407</v>
      </c>
      <c r="C19" s="142" t="s">
        <v>408</v>
      </c>
      <c r="D19" s="247" t="s">
        <v>439</v>
      </c>
      <c r="E19" s="144">
        <v>4</v>
      </c>
      <c r="F19" s="143">
        <v>17724000</v>
      </c>
      <c r="G19" s="143">
        <f t="shared" ref="G19:G24" si="7">F19/E19</f>
        <v>4431000</v>
      </c>
      <c r="H19" s="144">
        <v>10</v>
      </c>
      <c r="I19" s="143">
        <v>44000000</v>
      </c>
      <c r="J19" s="143">
        <f t="shared" si="1"/>
        <v>4400000</v>
      </c>
      <c r="K19" s="144">
        <v>10</v>
      </c>
      <c r="L19" s="143">
        <v>44000000</v>
      </c>
      <c r="M19" s="143">
        <f t="shared" si="2"/>
        <v>4400000</v>
      </c>
      <c r="N19" s="144"/>
      <c r="O19" s="143">
        <v>0</v>
      </c>
      <c r="P19" s="143"/>
      <c r="Q19" s="143"/>
      <c r="R19" s="143"/>
      <c r="S19" s="246"/>
    </row>
    <row r="20" spans="1:19">
      <c r="A20" s="3"/>
      <c r="B20" s="249" t="s">
        <v>348</v>
      </c>
      <c r="C20" s="26" t="s">
        <v>760</v>
      </c>
      <c r="D20" s="247" t="s">
        <v>337</v>
      </c>
      <c r="E20" s="144">
        <v>0</v>
      </c>
      <c r="F20" s="143">
        <v>0</v>
      </c>
      <c r="G20" s="143">
        <v>0</v>
      </c>
      <c r="H20" s="144">
        <v>13</v>
      </c>
      <c r="I20" s="143">
        <v>10600000</v>
      </c>
      <c r="J20" s="143">
        <f t="shared" si="1"/>
        <v>815384.61538461538</v>
      </c>
      <c r="K20" s="144">
        <v>13</v>
      </c>
      <c r="L20" s="143">
        <v>10600000</v>
      </c>
      <c r="M20" s="143">
        <f t="shared" si="2"/>
        <v>815384.61538461538</v>
      </c>
      <c r="N20" s="144"/>
      <c r="O20" s="143">
        <v>0</v>
      </c>
      <c r="P20" s="143"/>
      <c r="Q20" s="143"/>
      <c r="R20" s="143"/>
      <c r="S20" s="246"/>
    </row>
    <row r="21" spans="1:19" ht="36">
      <c r="A21" s="3"/>
      <c r="B21" s="249" t="s">
        <v>388</v>
      </c>
      <c r="C21" s="142" t="s">
        <v>403</v>
      </c>
      <c r="D21" s="247" t="s">
        <v>404</v>
      </c>
      <c r="E21" s="144">
        <v>1</v>
      </c>
      <c r="F21" s="143">
        <v>2355290</v>
      </c>
      <c r="G21" s="143">
        <f t="shared" si="7"/>
        <v>2355290</v>
      </c>
      <c r="H21" s="144">
        <v>0</v>
      </c>
      <c r="I21" s="143">
        <v>0</v>
      </c>
      <c r="J21" s="143">
        <v>0</v>
      </c>
      <c r="K21" s="144"/>
      <c r="L21" s="143">
        <v>0</v>
      </c>
      <c r="M21" s="143"/>
      <c r="N21" s="144">
        <v>1</v>
      </c>
      <c r="O21" s="143">
        <v>1572060</v>
      </c>
      <c r="P21" s="143">
        <f t="shared" ref="P21" si="8">O21/N21</f>
        <v>1572060</v>
      </c>
      <c r="Q21" s="143">
        <f t="shared" ref="Q21" si="9">P21-G21</f>
        <v>-783230</v>
      </c>
      <c r="R21" s="143">
        <f t="shared" ref="R21" si="10">P21-J21</f>
        <v>1572060</v>
      </c>
      <c r="S21" s="246">
        <f t="shared" ref="S21" si="11">P21-M21</f>
        <v>1572060</v>
      </c>
    </row>
    <row r="22" spans="1:19">
      <c r="A22" s="3"/>
      <c r="B22" s="249" t="s">
        <v>686</v>
      </c>
      <c r="C22" s="142" t="s">
        <v>687</v>
      </c>
      <c r="D22" s="247" t="s">
        <v>439</v>
      </c>
      <c r="E22" s="144">
        <v>0</v>
      </c>
      <c r="F22" s="143">
        <v>0</v>
      </c>
      <c r="G22" s="143">
        <v>0</v>
      </c>
      <c r="H22" s="144">
        <v>7</v>
      </c>
      <c r="I22" s="143">
        <v>33000000</v>
      </c>
      <c r="J22" s="143">
        <f t="shared" si="1"/>
        <v>4714285.7142857146</v>
      </c>
      <c r="K22" s="144">
        <v>7</v>
      </c>
      <c r="L22" s="143">
        <v>33000000</v>
      </c>
      <c r="M22" s="143">
        <f t="shared" si="2"/>
        <v>4714285.7142857146</v>
      </c>
      <c r="N22" s="144">
        <v>7</v>
      </c>
      <c r="O22" s="143">
        <v>32016000</v>
      </c>
      <c r="P22" s="143">
        <f t="shared" ref="P22" si="12">O22/N22</f>
        <v>4573714.2857142854</v>
      </c>
      <c r="Q22" s="143">
        <f t="shared" ref="Q22" si="13">P22-G22</f>
        <v>4573714.2857142854</v>
      </c>
      <c r="R22" s="143">
        <f t="shared" ref="R22" si="14">P22-J22</f>
        <v>-140571.4285714291</v>
      </c>
      <c r="S22" s="246">
        <f t="shared" ref="S22" si="15">P22-M22</f>
        <v>-140571.4285714291</v>
      </c>
    </row>
    <row r="23" spans="1:19" ht="19.5" customHeight="1">
      <c r="A23" s="3"/>
      <c r="B23" s="249" t="s">
        <v>684</v>
      </c>
      <c r="C23" s="142" t="s">
        <v>258</v>
      </c>
      <c r="D23" s="247" t="s">
        <v>337</v>
      </c>
      <c r="E23" s="144">
        <v>2</v>
      </c>
      <c r="F23" s="143">
        <v>1575180</v>
      </c>
      <c r="G23" s="143">
        <f t="shared" si="7"/>
        <v>787590</v>
      </c>
      <c r="H23" s="144">
        <v>12</v>
      </c>
      <c r="I23" s="143">
        <v>10000000</v>
      </c>
      <c r="J23" s="143">
        <f t="shared" si="1"/>
        <v>833333.33333333337</v>
      </c>
      <c r="K23" s="144">
        <v>12</v>
      </c>
      <c r="L23" s="143">
        <v>10000000</v>
      </c>
      <c r="M23" s="143">
        <f t="shared" si="2"/>
        <v>833333.33333333337</v>
      </c>
      <c r="N23" s="144"/>
      <c r="O23" s="143">
        <v>0</v>
      </c>
      <c r="P23" s="143"/>
      <c r="Q23" s="143">
        <f t="shared" si="4"/>
        <v>-787590</v>
      </c>
      <c r="R23" s="143">
        <f t="shared" si="5"/>
        <v>-833333.33333333337</v>
      </c>
      <c r="S23" s="246">
        <f t="shared" si="6"/>
        <v>-833333.33333333337</v>
      </c>
    </row>
    <row r="24" spans="1:19" ht="21.75" customHeight="1">
      <c r="A24" s="3"/>
      <c r="B24" s="249" t="s">
        <v>259</v>
      </c>
      <c r="C24" s="142" t="s">
        <v>260</v>
      </c>
      <c r="D24" s="247" t="s">
        <v>337</v>
      </c>
      <c r="E24" s="144">
        <v>20</v>
      </c>
      <c r="F24" s="143">
        <v>14239200</v>
      </c>
      <c r="G24" s="143">
        <f t="shared" si="7"/>
        <v>711960</v>
      </c>
      <c r="H24" s="144">
        <v>37</v>
      </c>
      <c r="I24" s="143">
        <v>30384000</v>
      </c>
      <c r="J24" s="143">
        <f t="shared" si="1"/>
        <v>821189.18918918923</v>
      </c>
      <c r="K24" s="144">
        <v>37</v>
      </c>
      <c r="L24" s="143">
        <v>30384000</v>
      </c>
      <c r="M24" s="143">
        <f t="shared" si="2"/>
        <v>821189.18918918923</v>
      </c>
      <c r="N24" s="144"/>
      <c r="O24" s="143">
        <v>0</v>
      </c>
      <c r="P24" s="143"/>
      <c r="Q24" s="143">
        <f t="shared" si="4"/>
        <v>-711960</v>
      </c>
      <c r="R24" s="143">
        <f t="shared" si="5"/>
        <v>-821189.18918918923</v>
      </c>
      <c r="S24" s="246">
        <f t="shared" si="6"/>
        <v>-821189.18918918923</v>
      </c>
    </row>
    <row r="25" spans="1:19">
      <c r="A25" s="3"/>
      <c r="B25" s="141" t="s">
        <v>329</v>
      </c>
      <c r="C25" s="142" t="s">
        <v>79</v>
      </c>
      <c r="D25" s="247"/>
      <c r="E25" s="265"/>
      <c r="F25" s="264">
        <f>SUM(F11:F24)</f>
        <v>2183640020</v>
      </c>
      <c r="G25" s="265"/>
      <c r="H25" s="265"/>
      <c r="I25" s="264">
        <f>SUM(I11:I24)</f>
        <v>1826479000</v>
      </c>
      <c r="J25" s="264"/>
      <c r="K25" s="265"/>
      <c r="L25" s="264">
        <f>SUM(L11:L24)</f>
        <v>1830120876</v>
      </c>
      <c r="M25" s="265"/>
      <c r="N25" s="265"/>
      <c r="O25" s="264">
        <f>SUM(O11:O24)</f>
        <v>517767269</v>
      </c>
      <c r="P25" s="265"/>
      <c r="Q25" s="265"/>
      <c r="R25" s="265"/>
      <c r="S25" s="266"/>
    </row>
    <row r="26" spans="1:19" ht="33.75" customHeight="1">
      <c r="A26" s="3"/>
      <c r="B26" s="871" t="s">
        <v>330</v>
      </c>
      <c r="C26" s="871"/>
      <c r="D26" s="11"/>
      <c r="E26" s="144"/>
      <c r="F26" s="143"/>
      <c r="G26" s="143"/>
      <c r="H26" s="144"/>
      <c r="I26" s="143"/>
      <c r="J26" s="143"/>
      <c r="K26" s="144"/>
      <c r="L26" s="143"/>
      <c r="M26" s="143"/>
      <c r="N26" s="144"/>
      <c r="O26" s="143"/>
      <c r="P26" s="143"/>
      <c r="Q26" s="143"/>
      <c r="R26" s="143"/>
      <c r="S26" s="246"/>
    </row>
    <row r="27" spans="1:19">
      <c r="A27" s="3"/>
      <c r="B27" s="249" t="s">
        <v>241</v>
      </c>
      <c r="C27" s="142" t="s">
        <v>242</v>
      </c>
      <c r="D27" s="247" t="s">
        <v>331</v>
      </c>
      <c r="E27" s="144"/>
      <c r="F27" s="143">
        <v>3583026</v>
      </c>
      <c r="G27" s="143"/>
      <c r="H27" s="144"/>
      <c r="I27" s="143"/>
      <c r="J27" s="143"/>
      <c r="K27" s="144"/>
      <c r="L27" s="143"/>
      <c r="M27" s="143"/>
      <c r="N27" s="144"/>
      <c r="O27" s="143"/>
      <c r="P27" s="143"/>
      <c r="Q27" s="143"/>
      <c r="R27" s="143"/>
      <c r="S27" s="246"/>
    </row>
    <row r="28" spans="1:19">
      <c r="A28" s="3"/>
      <c r="B28" s="250" t="s">
        <v>243</v>
      </c>
      <c r="C28" s="26" t="s">
        <v>244</v>
      </c>
      <c r="D28" s="248" t="s">
        <v>332</v>
      </c>
      <c r="E28" s="144"/>
      <c r="F28" s="148">
        <v>5274344</v>
      </c>
      <c r="G28" s="143"/>
      <c r="H28" s="144"/>
      <c r="I28" s="143"/>
      <c r="J28" s="143"/>
      <c r="K28" s="144"/>
      <c r="L28" s="143"/>
      <c r="M28" s="143"/>
      <c r="N28" s="144"/>
      <c r="O28" s="148"/>
      <c r="P28" s="143"/>
      <c r="Q28" s="143"/>
      <c r="R28" s="143"/>
      <c r="S28" s="246"/>
    </row>
    <row r="29" spans="1:19" ht="18">
      <c r="A29" s="3"/>
      <c r="B29" s="290" t="s">
        <v>261</v>
      </c>
      <c r="C29" s="26" t="s">
        <v>262</v>
      </c>
      <c r="D29" s="247" t="s">
        <v>337</v>
      </c>
      <c r="E29" s="144"/>
      <c r="F29" s="148">
        <v>3197712</v>
      </c>
      <c r="G29" s="143"/>
      <c r="H29" s="144"/>
      <c r="I29" s="143"/>
      <c r="J29" s="143"/>
      <c r="K29" s="144"/>
      <c r="L29" s="143"/>
      <c r="M29" s="143"/>
      <c r="N29" s="144"/>
      <c r="O29" s="148"/>
      <c r="P29" s="143"/>
      <c r="Q29" s="143"/>
      <c r="R29" s="143"/>
      <c r="S29" s="246"/>
    </row>
    <row r="30" spans="1:19" ht="15.75" thickBot="1">
      <c r="A30" s="3"/>
      <c r="B30" s="145" t="s">
        <v>329</v>
      </c>
      <c r="C30" s="26" t="s">
        <v>79</v>
      </c>
      <c r="D30" s="146"/>
      <c r="E30" s="147"/>
      <c r="F30" s="291">
        <f>SUM(F27:F29)</f>
        <v>12055082</v>
      </c>
      <c r="G30" s="147"/>
      <c r="H30" s="147"/>
      <c r="I30" s="148">
        <v>0</v>
      </c>
      <c r="J30" s="147"/>
      <c r="K30" s="147"/>
      <c r="L30" s="148">
        <f>L28</f>
        <v>0</v>
      </c>
      <c r="M30" s="147"/>
      <c r="N30" s="147"/>
      <c r="O30" s="291">
        <f>SUM(O27:O29)</f>
        <v>0</v>
      </c>
      <c r="P30" s="147"/>
      <c r="Q30" s="147"/>
      <c r="R30" s="147"/>
      <c r="S30" s="149"/>
    </row>
    <row r="31" spans="1:19" ht="15.75" thickTop="1">
      <c r="A31" s="78"/>
      <c r="B31" s="868"/>
      <c r="C31" s="868"/>
      <c r="D31" s="868"/>
      <c r="E31" s="868"/>
      <c r="F31" s="868"/>
      <c r="G31" s="868"/>
      <c r="H31" s="868"/>
      <c r="I31" s="868"/>
      <c r="J31" s="868"/>
      <c r="K31" s="868"/>
      <c r="L31" s="868"/>
      <c r="M31" s="868"/>
      <c r="N31" s="868"/>
      <c r="O31" s="868"/>
      <c r="P31" s="868"/>
      <c r="Q31" s="868"/>
      <c r="R31" s="868"/>
      <c r="S31" s="868"/>
    </row>
    <row r="32" spans="1:19" ht="15" customHeight="1">
      <c r="A32" s="78"/>
      <c r="B32" s="79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</row>
    <row r="33" spans="1:19">
      <c r="A33" s="3"/>
      <c r="B33" s="3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>
      <c r="A34" s="3"/>
      <c r="B34" s="3"/>
      <c r="C34" s="3"/>
      <c r="D34" s="813" t="s">
        <v>111</v>
      </c>
      <c r="E34" s="813"/>
      <c r="F34" s="41" t="s">
        <v>69</v>
      </c>
      <c r="G34" s="794"/>
      <c r="H34" s="795"/>
      <c r="I34" s="796"/>
      <c r="N34" s="3"/>
      <c r="O34" s="876" t="s">
        <v>68</v>
      </c>
      <c r="P34" s="877"/>
      <c r="Q34" s="37" t="s">
        <v>69</v>
      </c>
      <c r="R34" s="882"/>
      <c r="S34" s="882"/>
    </row>
    <row r="35" spans="1:19">
      <c r="A35" s="3"/>
      <c r="B35" s="3"/>
      <c r="C35" s="3"/>
      <c r="D35" s="813"/>
      <c r="E35" s="813"/>
      <c r="F35" s="41" t="s">
        <v>70</v>
      </c>
      <c r="G35" s="883"/>
      <c r="H35" s="883"/>
      <c r="I35" s="883"/>
      <c r="N35" s="3"/>
      <c r="O35" s="878"/>
      <c r="P35" s="879"/>
      <c r="Q35" s="37" t="s">
        <v>70</v>
      </c>
      <c r="R35" s="774"/>
      <c r="S35" s="774"/>
    </row>
    <row r="36" spans="1:19">
      <c r="A36" s="3"/>
      <c r="B36" s="3"/>
      <c r="C36" s="3"/>
      <c r="D36" s="813"/>
      <c r="E36" s="813"/>
      <c r="F36" s="41" t="s">
        <v>71</v>
      </c>
      <c r="G36" s="883"/>
      <c r="H36" s="883"/>
      <c r="I36" s="883"/>
      <c r="N36" s="3"/>
      <c r="O36" s="880"/>
      <c r="P36" s="881"/>
      <c r="Q36" s="37" t="s">
        <v>71</v>
      </c>
      <c r="R36" s="774"/>
      <c r="S36" s="774"/>
    </row>
  </sheetData>
  <mergeCells count="26">
    <mergeCell ref="D34:E36"/>
    <mergeCell ref="G34:I34"/>
    <mergeCell ref="O34:P36"/>
    <mergeCell ref="R34:S34"/>
    <mergeCell ref="G35:I35"/>
    <mergeCell ref="R35:S35"/>
    <mergeCell ref="G36:I36"/>
    <mergeCell ref="R36:S36"/>
    <mergeCell ref="B31:S31"/>
    <mergeCell ref="C6:E6"/>
    <mergeCell ref="G6:S6"/>
    <mergeCell ref="B10:C10"/>
    <mergeCell ref="B7:B8"/>
    <mergeCell ref="C7:C8"/>
    <mergeCell ref="D7:D8"/>
    <mergeCell ref="E7:G7"/>
    <mergeCell ref="H7:J7"/>
    <mergeCell ref="K7:M7"/>
    <mergeCell ref="N7:P7"/>
    <mergeCell ref="Q7:S7"/>
    <mergeCell ref="B26:C26"/>
    <mergeCell ref="B2:S2"/>
    <mergeCell ref="B3:S3"/>
    <mergeCell ref="B4:S4"/>
    <mergeCell ref="C5:E5"/>
    <mergeCell ref="G5:S5"/>
  </mergeCells>
  <pageMargins left="0.17" right="0.17" top="0.17" bottom="0.18" header="0.17" footer="0.17"/>
  <pageSetup scale="7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E9BB2-0A54-452E-9B51-3B3200DB4B0C}">
  <dimension ref="A1:R95"/>
  <sheetViews>
    <sheetView zoomScaleNormal="100" workbookViewId="0">
      <pane xSplit="4" ySplit="9" topLeftCell="F91" activePane="bottomRight" state="frozen"/>
      <selection pane="topRight" activeCell="F1" sqref="F1"/>
      <selection pane="bottomLeft" activeCell="A10" sqref="A10"/>
      <selection pane="bottomRight" activeCell="T1" sqref="T1:V1048576"/>
    </sheetView>
  </sheetViews>
  <sheetFormatPr defaultRowHeight="15"/>
  <cols>
    <col min="1" max="1" width="7.5703125" style="306" customWidth="1"/>
    <col min="2" max="2" width="28.28515625" customWidth="1"/>
    <col min="3" max="3" width="11.85546875" customWidth="1"/>
    <col min="4" max="4" width="10.140625" customWidth="1"/>
    <col min="5" max="5" width="14" customWidth="1"/>
    <col min="6" max="6" width="12.7109375" customWidth="1"/>
    <col min="7" max="7" width="10.140625" customWidth="1"/>
    <col min="8" max="8" width="13.140625" customWidth="1"/>
    <col min="9" max="9" width="13.5703125" customWidth="1"/>
    <col min="10" max="10" width="11" customWidth="1"/>
    <col min="11" max="11" width="14.140625" customWidth="1"/>
    <col min="12" max="12" width="13.140625" customWidth="1"/>
    <col min="13" max="13" width="11" customWidth="1"/>
    <col min="14" max="14" width="14" customWidth="1"/>
    <col min="15" max="16" width="11.85546875" customWidth="1"/>
    <col min="17" max="17" width="13.140625" customWidth="1"/>
    <col min="18" max="18" width="13.85546875" customWidth="1"/>
  </cols>
  <sheetData>
    <row r="1" spans="1:18">
      <c r="A1" s="299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18">
      <c r="A2" s="915" t="s">
        <v>271</v>
      </c>
      <c r="B2" s="915"/>
      <c r="C2" s="915"/>
      <c r="D2" s="915"/>
      <c r="E2" s="915"/>
      <c r="F2" s="915"/>
      <c r="G2" s="915"/>
      <c r="H2" s="915"/>
      <c r="I2" s="915"/>
      <c r="J2" s="915"/>
      <c r="K2" s="915"/>
      <c r="L2" s="915"/>
      <c r="M2" s="915"/>
      <c r="N2" s="915"/>
      <c r="O2" s="915"/>
      <c r="P2" s="915"/>
      <c r="Q2" s="915"/>
      <c r="R2" s="915"/>
    </row>
    <row r="3" spans="1:18">
      <c r="A3" s="916" t="s">
        <v>678</v>
      </c>
      <c r="B3" s="916"/>
      <c r="C3" s="916"/>
      <c r="D3" s="916"/>
      <c r="E3" s="916"/>
      <c r="F3" s="916"/>
      <c r="G3" s="916"/>
      <c r="H3" s="916"/>
      <c r="I3" s="916"/>
      <c r="J3" s="916"/>
      <c r="K3" s="916"/>
      <c r="L3" s="916"/>
      <c r="M3" s="916"/>
      <c r="N3" s="916"/>
      <c r="O3" s="916"/>
      <c r="P3" s="916"/>
      <c r="Q3" s="916"/>
      <c r="R3" s="916"/>
    </row>
    <row r="4" spans="1:18" ht="15.75" thickBot="1">
      <c r="A4" s="917" t="s">
        <v>1</v>
      </c>
      <c r="B4" s="917"/>
      <c r="C4" s="917"/>
      <c r="D4" s="917"/>
      <c r="E4" s="917"/>
      <c r="F4" s="917"/>
      <c r="G4" s="917"/>
      <c r="H4" s="917"/>
      <c r="I4" s="917"/>
      <c r="J4" s="917"/>
      <c r="K4" s="917"/>
      <c r="L4" s="917"/>
      <c r="M4" s="917"/>
      <c r="N4" s="917"/>
      <c r="O4" s="917"/>
      <c r="P4" s="917"/>
      <c r="Q4" s="917"/>
      <c r="R4" s="917"/>
    </row>
    <row r="5" spans="1:18" ht="23.25" thickTop="1">
      <c r="A5" s="300" t="s">
        <v>133</v>
      </c>
      <c r="B5" s="918" t="s">
        <v>677</v>
      </c>
      <c r="C5" s="918"/>
      <c r="D5" s="918"/>
      <c r="E5" s="200" t="s">
        <v>3</v>
      </c>
      <c r="F5" s="918" t="s">
        <v>4</v>
      </c>
      <c r="G5" s="918"/>
      <c r="H5" s="918"/>
      <c r="I5" s="918"/>
      <c r="J5" s="918"/>
      <c r="K5" s="918"/>
      <c r="L5" s="918"/>
      <c r="M5" s="918"/>
      <c r="N5" s="918"/>
      <c r="O5" s="918"/>
      <c r="P5" s="918"/>
      <c r="Q5" s="918"/>
      <c r="R5" s="919"/>
    </row>
    <row r="6" spans="1:18" ht="31.5" customHeight="1">
      <c r="A6" s="301" t="s">
        <v>134</v>
      </c>
      <c r="B6" s="884" t="s">
        <v>35</v>
      </c>
      <c r="C6" s="884"/>
      <c r="D6" s="884"/>
      <c r="E6" s="201" t="s">
        <v>135</v>
      </c>
      <c r="F6" s="885" t="s">
        <v>34</v>
      </c>
      <c r="G6" s="885"/>
      <c r="H6" s="885"/>
      <c r="I6" s="885"/>
      <c r="J6" s="885"/>
      <c r="K6" s="885"/>
      <c r="L6" s="885"/>
      <c r="M6" s="885"/>
      <c r="N6" s="885"/>
      <c r="O6" s="885"/>
      <c r="P6" s="885"/>
      <c r="Q6" s="885"/>
      <c r="R6" s="886"/>
    </row>
    <row r="7" spans="1:18">
      <c r="A7" s="887" t="s">
        <v>272</v>
      </c>
      <c r="B7" s="889" t="s">
        <v>273</v>
      </c>
      <c r="C7" s="891" t="s">
        <v>274</v>
      </c>
      <c r="D7" s="893" t="s">
        <v>137</v>
      </c>
      <c r="E7" s="894"/>
      <c r="F7" s="895"/>
      <c r="G7" s="896" t="s">
        <v>275</v>
      </c>
      <c r="H7" s="897"/>
      <c r="I7" s="898"/>
      <c r="J7" s="896" t="s">
        <v>275</v>
      </c>
      <c r="K7" s="897"/>
      <c r="L7" s="898"/>
      <c r="M7" s="896" t="s">
        <v>275</v>
      </c>
      <c r="N7" s="897"/>
      <c r="O7" s="898"/>
      <c r="P7" s="896" t="s">
        <v>276</v>
      </c>
      <c r="Q7" s="897"/>
      <c r="R7" s="899"/>
    </row>
    <row r="8" spans="1:18" ht="84" customHeight="1">
      <c r="A8" s="888"/>
      <c r="B8" s="890"/>
      <c r="C8" s="892"/>
      <c r="D8" s="202" t="s">
        <v>277</v>
      </c>
      <c r="E8" s="203" t="s">
        <v>278</v>
      </c>
      <c r="F8" s="204" t="s">
        <v>279</v>
      </c>
      <c r="G8" s="205" t="s">
        <v>280</v>
      </c>
      <c r="H8" s="203" t="s">
        <v>281</v>
      </c>
      <c r="I8" s="206" t="s">
        <v>282</v>
      </c>
      <c r="J8" s="205" t="s">
        <v>283</v>
      </c>
      <c r="K8" s="203" t="s">
        <v>284</v>
      </c>
      <c r="L8" s="206" t="s">
        <v>285</v>
      </c>
      <c r="M8" s="205" t="s">
        <v>286</v>
      </c>
      <c r="N8" s="203" t="s">
        <v>287</v>
      </c>
      <c r="O8" s="206" t="s">
        <v>288</v>
      </c>
      <c r="P8" s="205" t="s">
        <v>289</v>
      </c>
      <c r="Q8" s="203" t="s">
        <v>290</v>
      </c>
      <c r="R8" s="207" t="s">
        <v>291</v>
      </c>
    </row>
    <row r="9" spans="1:18" ht="15.75" thickBot="1">
      <c r="A9" s="302"/>
      <c r="B9" s="208"/>
      <c r="C9" s="208"/>
      <c r="D9" s="208" t="s">
        <v>14</v>
      </c>
      <c r="E9" s="208" t="s">
        <v>15</v>
      </c>
      <c r="F9" s="208" t="s">
        <v>16</v>
      </c>
      <c r="G9" s="208" t="s">
        <v>17</v>
      </c>
      <c r="H9" s="208" t="s">
        <v>18</v>
      </c>
      <c r="I9" s="208" t="s">
        <v>19</v>
      </c>
      <c r="J9" s="208" t="s">
        <v>292</v>
      </c>
      <c r="K9" s="208" t="s">
        <v>21</v>
      </c>
      <c r="L9" s="208" t="s">
        <v>22</v>
      </c>
      <c r="M9" s="208" t="s">
        <v>293</v>
      </c>
      <c r="N9" s="208" t="s">
        <v>294</v>
      </c>
      <c r="O9" s="208" t="s">
        <v>295</v>
      </c>
      <c r="P9" s="208" t="s">
        <v>296</v>
      </c>
      <c r="Q9" s="208" t="s">
        <v>297</v>
      </c>
      <c r="R9" s="209" t="s">
        <v>298</v>
      </c>
    </row>
    <row r="10" spans="1:18" ht="36.75" customHeight="1" thickTop="1">
      <c r="A10" s="922" t="s">
        <v>299</v>
      </c>
      <c r="B10" s="923"/>
      <c r="C10" s="210"/>
      <c r="D10" s="211"/>
      <c r="E10" s="210"/>
      <c r="F10" s="211"/>
      <c r="G10" s="210"/>
      <c r="H10" s="211"/>
      <c r="I10" s="212"/>
      <c r="J10" s="210"/>
      <c r="K10" s="211"/>
      <c r="L10" s="212"/>
      <c r="M10" s="210"/>
      <c r="N10" s="211"/>
      <c r="O10" s="212"/>
      <c r="P10" s="210"/>
      <c r="Q10" s="211"/>
      <c r="R10" s="213"/>
    </row>
    <row r="11" spans="1:18" ht="27">
      <c r="A11" s="303" t="s">
        <v>187</v>
      </c>
      <c r="B11" s="214" t="s">
        <v>188</v>
      </c>
      <c r="C11" s="214" t="s">
        <v>300</v>
      </c>
      <c r="D11" s="215">
        <v>38195</v>
      </c>
      <c r="E11" s="215">
        <v>12227844727</v>
      </c>
      <c r="F11" s="255">
        <f>E11/D11</f>
        <v>320142.55077889777</v>
      </c>
      <c r="G11" s="215">
        <v>39038</v>
      </c>
      <c r="H11" s="215">
        <v>12701080000</v>
      </c>
      <c r="I11" s="255">
        <f>H11/G11</f>
        <v>325351.70859162865</v>
      </c>
      <c r="J11" s="215">
        <v>38784.428256494728</v>
      </c>
      <c r="K11" s="215">
        <v>12618580000</v>
      </c>
      <c r="L11" s="255">
        <f>K11/J11</f>
        <v>325351.70859162865</v>
      </c>
      <c r="M11" s="215">
        <v>12405</v>
      </c>
      <c r="N11" s="215">
        <v>4035911125</v>
      </c>
      <c r="O11" s="255">
        <f>N11/M11</f>
        <v>325345.51592099958</v>
      </c>
      <c r="P11" s="143">
        <f>O11-F11</f>
        <v>5202.9651421018061</v>
      </c>
      <c r="Q11" s="143">
        <f>O11-I11</f>
        <v>-6.1926706290687434</v>
      </c>
      <c r="R11" s="246">
        <f>O11-L11</f>
        <v>-6.1926706290687434</v>
      </c>
    </row>
    <row r="12" spans="1:18" ht="27">
      <c r="A12" s="303" t="s">
        <v>189</v>
      </c>
      <c r="B12" s="214" t="s">
        <v>190</v>
      </c>
      <c r="C12" s="214" t="s">
        <v>301</v>
      </c>
      <c r="D12" s="215">
        <v>279</v>
      </c>
      <c r="E12" s="215">
        <v>484304453</v>
      </c>
      <c r="F12" s="255">
        <f t="shared" ref="F12:F25" si="0">E12/D12</f>
        <v>1735858.2544802867</v>
      </c>
      <c r="G12" s="215">
        <v>269</v>
      </c>
      <c r="H12" s="215">
        <v>512000000</v>
      </c>
      <c r="I12" s="255">
        <f t="shared" ref="I12:I27" si="1">H12/G12</f>
        <v>1903345.7249070632</v>
      </c>
      <c r="J12" s="215">
        <v>274.25390625</v>
      </c>
      <c r="K12" s="215">
        <v>522000000</v>
      </c>
      <c r="L12" s="255">
        <f t="shared" ref="L12:L25" si="2">K12/J12</f>
        <v>1903345.7249070632</v>
      </c>
      <c r="M12" s="215">
        <v>82</v>
      </c>
      <c r="N12" s="215">
        <v>156523516</v>
      </c>
      <c r="O12" s="255">
        <f t="shared" ref="O12:O25" si="3">N12/M12</f>
        <v>1908823.3658536586</v>
      </c>
      <c r="P12" s="143">
        <f t="shared" ref="P12:P70" si="4">O12-F12</f>
        <v>172965.11137337191</v>
      </c>
      <c r="Q12" s="143">
        <f t="shared" ref="Q12:Q70" si="5">O12-I12</f>
        <v>5477.6409465954639</v>
      </c>
      <c r="R12" s="246">
        <f t="shared" ref="R12:R70" si="6">O12-L12</f>
        <v>5477.6409465954639</v>
      </c>
    </row>
    <row r="13" spans="1:18" ht="18">
      <c r="A13" s="303" t="s">
        <v>191</v>
      </c>
      <c r="B13" s="214" t="s">
        <v>192</v>
      </c>
      <c r="C13" s="214" t="s">
        <v>302</v>
      </c>
      <c r="D13" s="215">
        <v>58</v>
      </c>
      <c r="E13" s="215">
        <v>171537388</v>
      </c>
      <c r="F13" s="255">
        <f t="shared" si="0"/>
        <v>2957541.1724137929</v>
      </c>
      <c r="G13" s="215">
        <v>57</v>
      </c>
      <c r="H13" s="215">
        <v>179800000</v>
      </c>
      <c r="I13" s="255">
        <f t="shared" si="1"/>
        <v>3154385.9649122809</v>
      </c>
      <c r="J13" s="215">
        <v>56.999999999999993</v>
      </c>
      <c r="K13" s="215">
        <v>179800000</v>
      </c>
      <c r="L13" s="255">
        <f t="shared" si="2"/>
        <v>3154385.9649122809</v>
      </c>
      <c r="M13" s="215">
        <v>18</v>
      </c>
      <c r="N13" s="215">
        <v>56414687</v>
      </c>
      <c r="O13" s="255">
        <f t="shared" si="3"/>
        <v>3134149.277777778</v>
      </c>
      <c r="P13" s="143">
        <f t="shared" si="4"/>
        <v>176608.10536398506</v>
      </c>
      <c r="Q13" s="143">
        <f t="shared" si="5"/>
        <v>-20236.687134502921</v>
      </c>
      <c r="R13" s="246">
        <f t="shared" si="6"/>
        <v>-20236.687134502921</v>
      </c>
    </row>
    <row r="14" spans="1:18" ht="45">
      <c r="A14" s="303" t="s">
        <v>193</v>
      </c>
      <c r="B14" s="214" t="s">
        <v>194</v>
      </c>
      <c r="C14" s="214" t="s">
        <v>303</v>
      </c>
      <c r="D14" s="215">
        <v>206</v>
      </c>
      <c r="E14" s="215">
        <v>323549086</v>
      </c>
      <c r="F14" s="255">
        <f t="shared" si="0"/>
        <v>1570626.6310679612</v>
      </c>
      <c r="G14" s="215">
        <v>228</v>
      </c>
      <c r="H14" s="215">
        <v>371500000</v>
      </c>
      <c r="I14" s="255">
        <f t="shared" si="1"/>
        <v>1629385.9649122807</v>
      </c>
      <c r="J14" s="215">
        <v>228</v>
      </c>
      <c r="K14" s="215">
        <v>371500000</v>
      </c>
      <c r="L14" s="255">
        <f t="shared" si="2"/>
        <v>1629385.9649122807</v>
      </c>
      <c r="M14" s="215">
        <v>74</v>
      </c>
      <c r="N14" s="215">
        <v>121224962</v>
      </c>
      <c r="O14" s="255">
        <f t="shared" si="3"/>
        <v>1638175.1621621621</v>
      </c>
      <c r="P14" s="143">
        <f t="shared" si="4"/>
        <v>67548.531094200909</v>
      </c>
      <c r="Q14" s="143">
        <f t="shared" si="5"/>
        <v>8789.1972498814575</v>
      </c>
      <c r="R14" s="246">
        <f t="shared" si="6"/>
        <v>8789.1972498814575</v>
      </c>
    </row>
    <row r="15" spans="1:18" ht="18">
      <c r="A15" s="303" t="s">
        <v>195</v>
      </c>
      <c r="B15" s="214" t="s">
        <v>196</v>
      </c>
      <c r="C15" s="214" t="s">
        <v>304</v>
      </c>
      <c r="D15" s="215">
        <v>7796</v>
      </c>
      <c r="E15" s="215">
        <v>410785775</v>
      </c>
      <c r="F15" s="255">
        <f t="shared" si="0"/>
        <v>52691.864417650075</v>
      </c>
      <c r="G15" s="215">
        <v>6969</v>
      </c>
      <c r="H15" s="215">
        <v>409000000</v>
      </c>
      <c r="I15" s="255">
        <f t="shared" si="1"/>
        <v>58688.477543406516</v>
      </c>
      <c r="J15" s="215">
        <v>6969</v>
      </c>
      <c r="K15" s="215">
        <v>409000000</v>
      </c>
      <c r="L15" s="255">
        <f t="shared" si="2"/>
        <v>58688.477543406516</v>
      </c>
      <c r="M15" s="215">
        <v>2419</v>
      </c>
      <c r="N15" s="215">
        <v>141987299</v>
      </c>
      <c r="O15" s="255">
        <f t="shared" si="3"/>
        <v>58696.69243489045</v>
      </c>
      <c r="P15" s="143">
        <f t="shared" si="4"/>
        <v>6004.8280172403756</v>
      </c>
      <c r="Q15" s="143">
        <f t="shared" si="5"/>
        <v>8.2148914839344798</v>
      </c>
      <c r="R15" s="246">
        <f t="shared" si="6"/>
        <v>8.2148914839344798</v>
      </c>
    </row>
    <row r="16" spans="1:18" ht="18">
      <c r="A16" s="303" t="s">
        <v>197</v>
      </c>
      <c r="B16" s="214" t="s">
        <v>198</v>
      </c>
      <c r="C16" s="214" t="s">
        <v>305</v>
      </c>
      <c r="D16" s="215">
        <v>685</v>
      </c>
      <c r="E16" s="215">
        <v>1303352705</v>
      </c>
      <c r="F16" s="255">
        <f t="shared" si="0"/>
        <v>1902704.6788321168</v>
      </c>
      <c r="G16" s="215">
        <v>661</v>
      </c>
      <c r="H16" s="215">
        <v>1357000000</v>
      </c>
      <c r="I16" s="255">
        <f t="shared" si="1"/>
        <v>2052950.0756429653</v>
      </c>
      <c r="J16" s="215">
        <v>689.83655121591744</v>
      </c>
      <c r="K16" s="215">
        <v>1416200000</v>
      </c>
      <c r="L16" s="255">
        <f t="shared" si="2"/>
        <v>2052950.0756429653</v>
      </c>
      <c r="M16" s="215">
        <v>228</v>
      </c>
      <c r="N16" s="215">
        <v>467840340</v>
      </c>
      <c r="O16" s="255">
        <f t="shared" si="3"/>
        <v>2051931.3157894737</v>
      </c>
      <c r="P16" s="143">
        <f t="shared" si="4"/>
        <v>149226.63695735694</v>
      </c>
      <c r="Q16" s="143">
        <f t="shared" si="5"/>
        <v>-1018.7598534915596</v>
      </c>
      <c r="R16" s="246">
        <f t="shared" si="6"/>
        <v>-1018.7598534915596</v>
      </c>
    </row>
    <row r="17" spans="1:18" ht="18">
      <c r="A17" s="303" t="s">
        <v>199</v>
      </c>
      <c r="B17" s="214" t="s">
        <v>200</v>
      </c>
      <c r="C17" s="214" t="s">
        <v>306</v>
      </c>
      <c r="D17" s="215">
        <v>67</v>
      </c>
      <c r="E17" s="215">
        <v>425414445</v>
      </c>
      <c r="F17" s="255">
        <f t="shared" si="0"/>
        <v>6349469.3283582088</v>
      </c>
      <c r="G17" s="215">
        <v>64</v>
      </c>
      <c r="H17" s="215">
        <v>457300000</v>
      </c>
      <c r="I17" s="255">
        <f t="shared" si="1"/>
        <v>7145312.5</v>
      </c>
      <c r="J17" s="215">
        <v>64</v>
      </c>
      <c r="K17" s="215">
        <v>457300000</v>
      </c>
      <c r="L17" s="255">
        <f t="shared" si="2"/>
        <v>7145312.5</v>
      </c>
      <c r="M17" s="215">
        <v>20</v>
      </c>
      <c r="N17" s="215">
        <v>145402215</v>
      </c>
      <c r="O17" s="255">
        <f t="shared" si="3"/>
        <v>7270110.75</v>
      </c>
      <c r="P17" s="143">
        <f t="shared" si="4"/>
        <v>920641.42164179124</v>
      </c>
      <c r="Q17" s="143">
        <f t="shared" si="5"/>
        <v>124798.25</v>
      </c>
      <c r="R17" s="246">
        <f t="shared" si="6"/>
        <v>124798.25</v>
      </c>
    </row>
    <row r="18" spans="1:18" ht="27">
      <c r="A18" s="303" t="s">
        <v>201</v>
      </c>
      <c r="B18" s="214" t="s">
        <v>202</v>
      </c>
      <c r="C18" s="214" t="s">
        <v>307</v>
      </c>
      <c r="D18" s="215">
        <v>65</v>
      </c>
      <c r="E18" s="215">
        <v>175524000</v>
      </c>
      <c r="F18" s="255">
        <f t="shared" si="0"/>
        <v>2700369.230769231</v>
      </c>
      <c r="G18" s="215">
        <v>60</v>
      </c>
      <c r="H18" s="215">
        <v>170000000</v>
      </c>
      <c r="I18" s="255">
        <f t="shared" si="1"/>
        <v>2833333.3333333335</v>
      </c>
      <c r="J18" s="215">
        <v>60.705882352941174</v>
      </c>
      <c r="K18" s="215">
        <v>172000000</v>
      </c>
      <c r="L18" s="255">
        <f t="shared" si="2"/>
        <v>2833333.3333333335</v>
      </c>
      <c r="M18" s="215">
        <v>20</v>
      </c>
      <c r="N18" s="215">
        <v>56329822</v>
      </c>
      <c r="O18" s="255">
        <f t="shared" si="3"/>
        <v>2816491.1</v>
      </c>
      <c r="P18" s="143">
        <f t="shared" si="4"/>
        <v>116121.86923076911</v>
      </c>
      <c r="Q18" s="143">
        <f t="shared" si="5"/>
        <v>-16842.233333333395</v>
      </c>
      <c r="R18" s="246">
        <f t="shared" si="6"/>
        <v>-16842.233333333395</v>
      </c>
    </row>
    <row r="19" spans="1:18" ht="18">
      <c r="A19" s="303" t="s">
        <v>203</v>
      </c>
      <c r="B19" s="214" t="s">
        <v>308</v>
      </c>
      <c r="C19" s="214" t="s">
        <v>309</v>
      </c>
      <c r="D19" s="215">
        <v>50157000</v>
      </c>
      <c r="E19" s="728">
        <v>3439579042</v>
      </c>
      <c r="F19" s="255">
        <f t="shared" si="0"/>
        <v>68.576251410570805</v>
      </c>
      <c r="G19" s="215">
        <v>50248647</v>
      </c>
      <c r="H19" s="215">
        <v>3729970000</v>
      </c>
      <c r="I19" s="255">
        <f t="shared" si="1"/>
        <v>74.230257383845583</v>
      </c>
      <c r="J19" s="215">
        <v>50248587.802679397</v>
      </c>
      <c r="K19" s="215">
        <v>3711670000</v>
      </c>
      <c r="L19" s="255">
        <f t="shared" si="2"/>
        <v>73.86615549426611</v>
      </c>
      <c r="M19" s="215">
        <v>15543375</v>
      </c>
      <c r="N19" s="215">
        <v>1148129343</v>
      </c>
      <c r="O19" s="255">
        <f t="shared" si="3"/>
        <v>73.866154744384659</v>
      </c>
      <c r="P19" s="143">
        <f t="shared" si="4"/>
        <v>5.2899033338138537</v>
      </c>
      <c r="Q19" s="143">
        <f t="shared" si="5"/>
        <v>-0.36410263946092414</v>
      </c>
      <c r="R19" s="246">
        <f t="shared" si="6"/>
        <v>-7.4988145115639782E-7</v>
      </c>
    </row>
    <row r="20" spans="1:18" ht="18">
      <c r="A20" s="303" t="s">
        <v>205</v>
      </c>
      <c r="B20" s="214" t="s">
        <v>206</v>
      </c>
      <c r="C20" s="214" t="s">
        <v>310</v>
      </c>
      <c r="D20" s="215">
        <v>229</v>
      </c>
      <c r="E20" s="215">
        <v>94090772</v>
      </c>
      <c r="F20" s="255">
        <f t="shared" si="0"/>
        <v>410876.73362445412</v>
      </c>
      <c r="G20" s="215">
        <v>247</v>
      </c>
      <c r="H20" s="215">
        <v>97500000</v>
      </c>
      <c r="I20" s="255">
        <f t="shared" si="1"/>
        <v>394736.84210526315</v>
      </c>
      <c r="J20" s="215">
        <v>247</v>
      </c>
      <c r="K20" s="215">
        <v>97500000</v>
      </c>
      <c r="L20" s="255">
        <f t="shared" si="2"/>
        <v>394736.84210526315</v>
      </c>
      <c r="M20" s="215">
        <v>107</v>
      </c>
      <c r="N20" s="215">
        <v>42405979</v>
      </c>
      <c r="O20" s="255">
        <f t="shared" si="3"/>
        <v>396317.56074766355</v>
      </c>
      <c r="P20" s="143">
        <f t="shared" si="4"/>
        <v>-14559.172876790573</v>
      </c>
      <c r="Q20" s="143">
        <f t="shared" si="5"/>
        <v>1580.718642400403</v>
      </c>
      <c r="R20" s="246">
        <f t="shared" si="6"/>
        <v>1580.718642400403</v>
      </c>
    </row>
    <row r="21" spans="1:18" ht="27">
      <c r="A21" s="303" t="s">
        <v>207</v>
      </c>
      <c r="B21" s="214" t="s">
        <v>208</v>
      </c>
      <c r="C21" s="214" t="s">
        <v>311</v>
      </c>
      <c r="D21" s="215">
        <v>500</v>
      </c>
      <c r="E21" s="215">
        <v>254376394</v>
      </c>
      <c r="F21" s="255">
        <f t="shared" si="0"/>
        <v>508752.788</v>
      </c>
      <c r="G21" s="215">
        <v>857</v>
      </c>
      <c r="H21" s="215">
        <v>284467500</v>
      </c>
      <c r="I21" s="255">
        <f t="shared" si="1"/>
        <v>331934.07234539092</v>
      </c>
      <c r="J21" s="215">
        <v>857</v>
      </c>
      <c r="K21" s="215">
        <v>284467500</v>
      </c>
      <c r="L21" s="255">
        <f t="shared" si="2"/>
        <v>331934.07234539092</v>
      </c>
      <c r="M21" s="215">
        <v>449</v>
      </c>
      <c r="N21" s="215">
        <v>148925403</v>
      </c>
      <c r="O21" s="255">
        <f t="shared" si="3"/>
        <v>331682.41202672606</v>
      </c>
      <c r="P21" s="143">
        <f t="shared" si="4"/>
        <v>-177070.37597327394</v>
      </c>
      <c r="Q21" s="143">
        <f t="shared" si="5"/>
        <v>-251.66031866485719</v>
      </c>
      <c r="R21" s="246">
        <f t="shared" si="6"/>
        <v>-251.66031866485719</v>
      </c>
    </row>
    <row r="22" spans="1:18" ht="18">
      <c r="A22" s="303" t="s">
        <v>209</v>
      </c>
      <c r="B22" s="214" t="s">
        <v>210</v>
      </c>
      <c r="C22" s="214" t="s">
        <v>312</v>
      </c>
      <c r="D22" s="215">
        <v>7594</v>
      </c>
      <c r="E22" s="215">
        <v>667819777</v>
      </c>
      <c r="F22" s="255">
        <f t="shared" si="0"/>
        <v>87940.449960495127</v>
      </c>
      <c r="G22" s="215">
        <v>6173</v>
      </c>
      <c r="H22" s="215">
        <v>484532500</v>
      </c>
      <c r="I22" s="255">
        <f t="shared" si="1"/>
        <v>78492.22420217075</v>
      </c>
      <c r="J22" s="215">
        <v>6542.4633486917801</v>
      </c>
      <c r="K22" s="215">
        <v>513432500</v>
      </c>
      <c r="L22" s="255">
        <f t="shared" si="2"/>
        <v>78476.939439433787</v>
      </c>
      <c r="M22" s="215">
        <v>2385</v>
      </c>
      <c r="N22" s="215">
        <v>187202708</v>
      </c>
      <c r="O22" s="255">
        <f t="shared" si="3"/>
        <v>78491.701467505234</v>
      </c>
      <c r="P22" s="143">
        <f t="shared" si="4"/>
        <v>-9448.7484929898928</v>
      </c>
      <c r="Q22" s="143">
        <f t="shared" si="5"/>
        <v>-0.52273466551559977</v>
      </c>
      <c r="R22" s="246">
        <f t="shared" si="6"/>
        <v>14.762028071447276</v>
      </c>
    </row>
    <row r="23" spans="1:18" ht="18">
      <c r="A23" s="303" t="s">
        <v>211</v>
      </c>
      <c r="B23" s="214" t="s">
        <v>212</v>
      </c>
      <c r="C23" s="214" t="s">
        <v>313</v>
      </c>
      <c r="D23" s="215">
        <v>24339</v>
      </c>
      <c r="E23" s="215">
        <v>3526737407</v>
      </c>
      <c r="F23" s="255">
        <f t="shared" si="0"/>
        <v>144900.66999465879</v>
      </c>
      <c r="G23" s="215">
        <v>26557</v>
      </c>
      <c r="H23" s="215">
        <v>4084482000</v>
      </c>
      <c r="I23" s="255">
        <f t="shared" si="1"/>
        <v>153800.57988477615</v>
      </c>
      <c r="J23" s="215">
        <v>26787.168182893201</v>
      </c>
      <c r="K23" s="215">
        <v>4119882000</v>
      </c>
      <c r="L23" s="255">
        <f t="shared" si="2"/>
        <v>153800.57988477615</v>
      </c>
      <c r="M23" s="215">
        <v>6153</v>
      </c>
      <c r="N23" s="215">
        <v>946294147</v>
      </c>
      <c r="O23" s="255">
        <f t="shared" si="3"/>
        <v>153793.94555501381</v>
      </c>
      <c r="P23" s="143">
        <f t="shared" si="4"/>
        <v>8893.2755603550177</v>
      </c>
      <c r="Q23" s="143">
        <f t="shared" si="5"/>
        <v>-6.6343297623388935</v>
      </c>
      <c r="R23" s="246">
        <f t="shared" si="6"/>
        <v>-6.6343297623388935</v>
      </c>
    </row>
    <row r="24" spans="1:18" ht="27">
      <c r="A24" s="303" t="s">
        <v>213</v>
      </c>
      <c r="B24" s="214" t="s">
        <v>314</v>
      </c>
      <c r="C24" s="214" t="s">
        <v>315</v>
      </c>
      <c r="D24" s="215">
        <v>7609</v>
      </c>
      <c r="E24" s="215">
        <v>241587974</v>
      </c>
      <c r="F24" s="255">
        <f t="shared" si="0"/>
        <v>31750.29228545144</v>
      </c>
      <c r="G24" s="215">
        <v>7742</v>
      </c>
      <c r="H24" s="215">
        <v>277700000</v>
      </c>
      <c r="I24" s="255">
        <f t="shared" si="1"/>
        <v>35869.284422629811</v>
      </c>
      <c r="J24" s="215">
        <v>7580</v>
      </c>
      <c r="K24" s="215">
        <v>271900000</v>
      </c>
      <c r="L24" s="255">
        <f t="shared" si="2"/>
        <v>35870.712401055411</v>
      </c>
      <c r="M24" s="215">
        <v>1571</v>
      </c>
      <c r="N24" s="215">
        <v>56346666</v>
      </c>
      <c r="O24" s="255">
        <f t="shared" si="3"/>
        <v>35866.751113940169</v>
      </c>
      <c r="P24" s="143">
        <f t="shared" si="4"/>
        <v>4116.4588284887286</v>
      </c>
      <c r="Q24" s="143">
        <f t="shared" si="5"/>
        <v>-2.5333086896425812</v>
      </c>
      <c r="R24" s="246">
        <f t="shared" si="6"/>
        <v>-3.9612871152421576</v>
      </c>
    </row>
    <row r="25" spans="1:18" ht="18">
      <c r="A25" s="303" t="s">
        <v>215</v>
      </c>
      <c r="B25" s="214" t="s">
        <v>216</v>
      </c>
      <c r="C25" s="214" t="s">
        <v>316</v>
      </c>
      <c r="D25" s="215">
        <v>1</v>
      </c>
      <c r="E25" s="215">
        <v>2865309</v>
      </c>
      <c r="F25" s="255">
        <f t="shared" si="0"/>
        <v>2865309</v>
      </c>
      <c r="G25" s="215">
        <v>1</v>
      </c>
      <c r="H25" s="215">
        <v>1000000</v>
      </c>
      <c r="I25" s="255">
        <f t="shared" si="1"/>
        <v>1000000</v>
      </c>
      <c r="J25" s="215">
        <v>1</v>
      </c>
      <c r="K25" s="215">
        <v>1000000</v>
      </c>
      <c r="L25" s="255">
        <f t="shared" si="2"/>
        <v>1000000</v>
      </c>
      <c r="M25" s="215"/>
      <c r="N25" s="215"/>
      <c r="O25" s="255" t="e">
        <f t="shared" si="3"/>
        <v>#DIV/0!</v>
      </c>
      <c r="P25" s="143" t="e">
        <f t="shared" si="4"/>
        <v>#DIV/0!</v>
      </c>
      <c r="Q25" s="143" t="e">
        <f t="shared" si="5"/>
        <v>#DIV/0!</v>
      </c>
      <c r="R25" s="246" t="e">
        <f t="shared" si="6"/>
        <v>#DIV/0!</v>
      </c>
    </row>
    <row r="26" spans="1:18" ht="27">
      <c r="A26" s="303" t="s">
        <v>689</v>
      </c>
      <c r="B26" s="214" t="s">
        <v>693</v>
      </c>
      <c r="C26" s="214" t="s">
        <v>316</v>
      </c>
      <c r="D26" s="215">
        <v>0</v>
      </c>
      <c r="E26" s="215"/>
      <c r="F26" s="255"/>
      <c r="G26" s="215">
        <v>1</v>
      </c>
      <c r="H26" s="215">
        <v>1000000000</v>
      </c>
      <c r="I26" s="255">
        <f t="shared" si="1"/>
        <v>1000000000</v>
      </c>
      <c r="J26" s="215">
        <v>1</v>
      </c>
      <c r="K26" s="215">
        <v>1000000000</v>
      </c>
      <c r="L26" s="255">
        <f t="shared" ref="L26:L80" si="7">K26/J26</f>
        <v>1000000000</v>
      </c>
      <c r="M26" s="215"/>
      <c r="N26" s="215"/>
      <c r="O26" s="255" t="e">
        <f t="shared" ref="O26:O80" si="8">N26/M26</f>
        <v>#DIV/0!</v>
      </c>
      <c r="P26" s="143" t="e">
        <f>O26-F26</f>
        <v>#DIV/0!</v>
      </c>
      <c r="Q26" s="143" t="e">
        <f t="shared" si="5"/>
        <v>#DIV/0!</v>
      </c>
      <c r="R26" s="246" t="e">
        <f t="shared" si="6"/>
        <v>#DIV/0!</v>
      </c>
    </row>
    <row r="27" spans="1:18" ht="18">
      <c r="A27" s="303" t="s">
        <v>217</v>
      </c>
      <c r="B27" s="214" t="s">
        <v>725</v>
      </c>
      <c r="C27" s="214" t="s">
        <v>318</v>
      </c>
      <c r="D27" s="215">
        <v>0</v>
      </c>
      <c r="E27" s="215">
        <v>0</v>
      </c>
      <c r="F27" s="255"/>
      <c r="G27" s="215">
        <v>1583</v>
      </c>
      <c r="H27" s="215">
        <v>4000000</v>
      </c>
      <c r="I27" s="255">
        <f t="shared" si="1"/>
        <v>2526.8477574226154</v>
      </c>
      <c r="J27" s="215">
        <v>1583</v>
      </c>
      <c r="K27" s="215">
        <v>4000000</v>
      </c>
      <c r="L27" s="255">
        <f t="shared" si="7"/>
        <v>2526.8477574226154</v>
      </c>
      <c r="M27" s="215"/>
      <c r="N27" s="215"/>
      <c r="O27" s="255" t="e">
        <f t="shared" si="8"/>
        <v>#DIV/0!</v>
      </c>
      <c r="P27" s="143" t="e">
        <f t="shared" si="4"/>
        <v>#DIV/0!</v>
      </c>
      <c r="Q27" s="143" t="e">
        <f t="shared" si="5"/>
        <v>#DIV/0!</v>
      </c>
      <c r="R27" s="246" t="e">
        <f t="shared" si="6"/>
        <v>#DIV/0!</v>
      </c>
    </row>
    <row r="28" spans="1:18" ht="27">
      <c r="A28" s="303" t="s">
        <v>656</v>
      </c>
      <c r="B28" s="214" t="s">
        <v>657</v>
      </c>
      <c r="C28" s="214" t="s">
        <v>318</v>
      </c>
      <c r="D28" s="215">
        <v>1462</v>
      </c>
      <c r="E28" s="215">
        <v>3690000</v>
      </c>
      <c r="F28" s="255">
        <f t="shared" ref="F28:F79" si="9">E28/D28</f>
        <v>2523.9398084815321</v>
      </c>
      <c r="G28" s="215"/>
      <c r="H28" s="215"/>
      <c r="I28" s="255" t="e">
        <f t="shared" ref="I28:I80" si="10">H28/G28</f>
        <v>#DIV/0!</v>
      </c>
      <c r="J28" s="215"/>
      <c r="K28" s="215">
        <v>0</v>
      </c>
      <c r="L28" s="255" t="e">
        <f t="shared" si="7"/>
        <v>#DIV/0!</v>
      </c>
      <c r="M28" s="215"/>
      <c r="N28" s="215"/>
      <c r="O28" s="255" t="e">
        <f t="shared" si="8"/>
        <v>#DIV/0!</v>
      </c>
      <c r="P28" s="143" t="e">
        <f t="shared" si="4"/>
        <v>#DIV/0!</v>
      </c>
      <c r="Q28" s="143" t="e">
        <f t="shared" si="5"/>
        <v>#DIV/0!</v>
      </c>
      <c r="R28" s="246" t="e">
        <f t="shared" si="6"/>
        <v>#DIV/0!</v>
      </c>
    </row>
    <row r="29" spans="1:18" ht="18">
      <c r="A29" s="303" t="s">
        <v>363</v>
      </c>
      <c r="B29" s="214" t="s">
        <v>364</v>
      </c>
      <c r="C29" s="214" t="s">
        <v>318</v>
      </c>
      <c r="D29" s="215">
        <v>48</v>
      </c>
      <c r="E29" s="215">
        <v>122000</v>
      </c>
      <c r="F29" s="255">
        <f t="shared" si="9"/>
        <v>2541.6666666666665</v>
      </c>
      <c r="G29" s="215"/>
      <c r="H29" s="215"/>
      <c r="I29" s="255" t="e">
        <f t="shared" si="10"/>
        <v>#DIV/0!</v>
      </c>
      <c r="J29" s="215"/>
      <c r="K29" s="215">
        <v>0</v>
      </c>
      <c r="L29" s="255" t="e">
        <f t="shared" si="7"/>
        <v>#DIV/0!</v>
      </c>
      <c r="M29" s="215"/>
      <c r="N29" s="215"/>
      <c r="O29" s="255" t="e">
        <f t="shared" si="8"/>
        <v>#DIV/0!</v>
      </c>
      <c r="P29" s="143" t="e">
        <f t="shared" si="4"/>
        <v>#DIV/0!</v>
      </c>
      <c r="Q29" s="308" t="e">
        <f t="shared" si="5"/>
        <v>#DIV/0!</v>
      </c>
      <c r="R29" s="308" t="e">
        <f t="shared" si="6"/>
        <v>#DIV/0!</v>
      </c>
    </row>
    <row r="30" spans="1:18" ht="18">
      <c r="A30" s="303" t="s">
        <v>690</v>
      </c>
      <c r="B30" s="214" t="s">
        <v>694</v>
      </c>
      <c r="C30" s="214" t="s">
        <v>395</v>
      </c>
      <c r="D30" s="215"/>
      <c r="E30" s="215">
        <v>0</v>
      </c>
      <c r="F30" s="255"/>
      <c r="G30" s="215">
        <v>396</v>
      </c>
      <c r="H30" s="215">
        <v>1000000</v>
      </c>
      <c r="I30" s="255">
        <f t="shared" si="10"/>
        <v>2525.2525252525252</v>
      </c>
      <c r="J30" s="215">
        <v>396</v>
      </c>
      <c r="K30" s="215">
        <v>1000000</v>
      </c>
      <c r="L30" s="255">
        <f t="shared" si="7"/>
        <v>2525.2525252525252</v>
      </c>
      <c r="M30" s="215"/>
      <c r="N30" s="215"/>
      <c r="O30" s="255" t="e">
        <f t="shared" si="8"/>
        <v>#DIV/0!</v>
      </c>
      <c r="P30" s="143" t="e">
        <f t="shared" si="4"/>
        <v>#DIV/0!</v>
      </c>
      <c r="Q30" s="143" t="e">
        <f t="shared" si="5"/>
        <v>#DIV/0!</v>
      </c>
      <c r="R30" s="246" t="e">
        <f t="shared" si="6"/>
        <v>#DIV/0!</v>
      </c>
    </row>
    <row r="31" spans="1:18" ht="18">
      <c r="A31" s="303" t="s">
        <v>691</v>
      </c>
      <c r="B31" s="214" t="s">
        <v>695</v>
      </c>
      <c r="C31" s="214" t="s">
        <v>395</v>
      </c>
      <c r="D31" s="215"/>
      <c r="E31" s="215">
        <v>0</v>
      </c>
      <c r="F31" s="255"/>
      <c r="G31" s="215">
        <v>396</v>
      </c>
      <c r="H31" s="215">
        <v>1000000</v>
      </c>
      <c r="I31" s="255">
        <f t="shared" si="10"/>
        <v>2525.2525252525252</v>
      </c>
      <c r="J31" s="215">
        <v>396</v>
      </c>
      <c r="K31" s="215">
        <v>1000000</v>
      </c>
      <c r="L31" s="255">
        <f t="shared" si="7"/>
        <v>2525.2525252525252</v>
      </c>
      <c r="M31" s="215"/>
      <c r="N31" s="215"/>
      <c r="O31" s="255" t="e">
        <f t="shared" si="8"/>
        <v>#DIV/0!</v>
      </c>
      <c r="P31" s="143" t="e">
        <f t="shared" si="4"/>
        <v>#DIV/0!</v>
      </c>
      <c r="Q31" s="143" t="e">
        <f t="shared" si="5"/>
        <v>#DIV/0!</v>
      </c>
      <c r="R31" s="246" t="e">
        <f t="shared" si="6"/>
        <v>#DIV/0!</v>
      </c>
    </row>
    <row r="32" spans="1:18" ht="54">
      <c r="A32" s="303" t="s">
        <v>692</v>
      </c>
      <c r="B32" s="214" t="s">
        <v>696</v>
      </c>
      <c r="C32" s="214" t="s">
        <v>321</v>
      </c>
      <c r="D32" s="215"/>
      <c r="E32" s="215"/>
      <c r="F32" s="255"/>
      <c r="G32" s="215">
        <v>1</v>
      </c>
      <c r="H32" s="215">
        <v>35800</v>
      </c>
      <c r="I32" s="255">
        <f t="shared" si="10"/>
        <v>35800</v>
      </c>
      <c r="J32" s="215">
        <v>1</v>
      </c>
      <c r="K32" s="215">
        <v>35800</v>
      </c>
      <c r="L32" s="255">
        <f t="shared" si="7"/>
        <v>35800</v>
      </c>
      <c r="M32" s="215"/>
      <c r="N32" s="215"/>
      <c r="O32" s="255" t="e">
        <f t="shared" si="8"/>
        <v>#DIV/0!</v>
      </c>
      <c r="P32" s="143" t="e">
        <f t="shared" ref="P32" si="11">O32-F32</f>
        <v>#DIV/0!</v>
      </c>
      <c r="Q32" s="143" t="e">
        <f t="shared" ref="Q32" si="12">O32-I32</f>
        <v>#DIV/0!</v>
      </c>
      <c r="R32" s="246" t="e">
        <f t="shared" ref="R32" si="13">O32-L32</f>
        <v>#DIV/0!</v>
      </c>
    </row>
    <row r="33" spans="1:18" ht="18">
      <c r="A33" s="303" t="s">
        <v>218</v>
      </c>
      <c r="B33" s="214" t="s">
        <v>219</v>
      </c>
      <c r="C33" s="214" t="s">
        <v>726</v>
      </c>
      <c r="D33" s="215">
        <v>17</v>
      </c>
      <c r="E33" s="215">
        <v>1234511</v>
      </c>
      <c r="F33" s="255">
        <f t="shared" si="9"/>
        <v>72618.294117647063</v>
      </c>
      <c r="G33" s="215">
        <v>1035</v>
      </c>
      <c r="H33" s="215">
        <v>73382000</v>
      </c>
      <c r="I33" s="255">
        <f t="shared" si="10"/>
        <v>70900.483091787435</v>
      </c>
      <c r="J33" s="215">
        <v>1035</v>
      </c>
      <c r="K33" s="215">
        <v>73382000</v>
      </c>
      <c r="L33" s="255">
        <f t="shared" si="7"/>
        <v>70900.483091787435</v>
      </c>
      <c r="M33" s="215"/>
      <c r="N33" s="215"/>
      <c r="O33" s="255" t="e">
        <f t="shared" si="8"/>
        <v>#DIV/0!</v>
      </c>
      <c r="P33" s="143" t="e">
        <f t="shared" si="4"/>
        <v>#DIV/0!</v>
      </c>
      <c r="Q33" s="143" t="e">
        <f t="shared" si="5"/>
        <v>#DIV/0!</v>
      </c>
      <c r="R33" s="246" t="e">
        <f t="shared" si="6"/>
        <v>#DIV/0!</v>
      </c>
    </row>
    <row r="34" spans="1:18" ht="27">
      <c r="A34" s="303" t="s">
        <v>220</v>
      </c>
      <c r="B34" s="214" t="s">
        <v>357</v>
      </c>
      <c r="C34" s="214" t="s">
        <v>321</v>
      </c>
      <c r="D34" s="215"/>
      <c r="E34" s="215">
        <v>0</v>
      </c>
      <c r="F34" s="255"/>
      <c r="G34" s="215">
        <v>1</v>
      </c>
      <c r="H34" s="215">
        <v>1500000</v>
      </c>
      <c r="I34" s="255">
        <f t="shared" si="10"/>
        <v>1500000</v>
      </c>
      <c r="J34" s="215">
        <v>1</v>
      </c>
      <c r="K34" s="215">
        <v>1500000</v>
      </c>
      <c r="L34" s="255">
        <f t="shared" si="7"/>
        <v>1500000</v>
      </c>
      <c r="M34" s="215"/>
      <c r="N34" s="215"/>
      <c r="O34" s="255" t="e">
        <f t="shared" si="8"/>
        <v>#DIV/0!</v>
      </c>
      <c r="P34" s="143" t="e">
        <f t="shared" si="4"/>
        <v>#DIV/0!</v>
      </c>
      <c r="Q34" s="143" t="e">
        <f t="shared" si="5"/>
        <v>#DIV/0!</v>
      </c>
      <c r="R34" s="246" t="e">
        <f t="shared" si="6"/>
        <v>#DIV/0!</v>
      </c>
    </row>
    <row r="35" spans="1:18" ht="27">
      <c r="A35" s="303" t="s">
        <v>365</v>
      </c>
      <c r="B35" s="214" t="s">
        <v>658</v>
      </c>
      <c r="C35" s="214" t="s">
        <v>321</v>
      </c>
      <c r="D35" s="215"/>
      <c r="E35" s="215"/>
      <c r="F35" s="255"/>
      <c r="G35" s="215">
        <v>1</v>
      </c>
      <c r="H35" s="215">
        <v>54000</v>
      </c>
      <c r="I35" s="255">
        <f t="shared" si="10"/>
        <v>54000</v>
      </c>
      <c r="J35" s="215">
        <v>1</v>
      </c>
      <c r="K35" s="215">
        <v>54000</v>
      </c>
      <c r="L35" s="255">
        <f t="shared" si="7"/>
        <v>54000</v>
      </c>
      <c r="M35" s="215"/>
      <c r="N35" s="215"/>
      <c r="O35" s="255" t="e">
        <f t="shared" si="8"/>
        <v>#DIV/0!</v>
      </c>
      <c r="P35" s="143" t="e">
        <f t="shared" si="4"/>
        <v>#DIV/0!</v>
      </c>
      <c r="Q35" s="143" t="e">
        <f t="shared" si="5"/>
        <v>#DIV/0!</v>
      </c>
      <c r="R35" s="246" t="e">
        <f t="shared" si="6"/>
        <v>#DIV/0!</v>
      </c>
    </row>
    <row r="36" spans="1:18" ht="27">
      <c r="A36" s="303" t="s">
        <v>221</v>
      </c>
      <c r="B36" s="214" t="s">
        <v>659</v>
      </c>
      <c r="C36" s="214" t="s">
        <v>321</v>
      </c>
      <c r="D36" s="215">
        <v>0</v>
      </c>
      <c r="E36" s="215"/>
      <c r="F36" s="255" t="e">
        <f t="shared" si="9"/>
        <v>#DIV/0!</v>
      </c>
      <c r="G36" s="215">
        <v>1</v>
      </c>
      <c r="H36" s="215">
        <v>273000</v>
      </c>
      <c r="I36" s="255">
        <f t="shared" si="10"/>
        <v>273000</v>
      </c>
      <c r="J36" s="215">
        <v>1</v>
      </c>
      <c r="K36" s="215">
        <v>273000</v>
      </c>
      <c r="L36" s="255">
        <f t="shared" si="7"/>
        <v>273000</v>
      </c>
      <c r="M36" s="215"/>
      <c r="N36" s="215"/>
      <c r="O36" s="255" t="e">
        <f t="shared" si="8"/>
        <v>#DIV/0!</v>
      </c>
      <c r="P36" s="143" t="e">
        <f t="shared" si="4"/>
        <v>#DIV/0!</v>
      </c>
      <c r="Q36" s="143" t="e">
        <f t="shared" si="5"/>
        <v>#DIV/0!</v>
      </c>
      <c r="R36" s="246" t="e">
        <f t="shared" si="6"/>
        <v>#DIV/0!</v>
      </c>
    </row>
    <row r="37" spans="1:18" ht="18">
      <c r="A37" s="303" t="s">
        <v>418</v>
      </c>
      <c r="B37" s="214" t="s">
        <v>419</v>
      </c>
      <c r="C37" s="214" t="s">
        <v>321</v>
      </c>
      <c r="D37" s="215"/>
      <c r="E37" s="215"/>
      <c r="F37" s="255" t="e">
        <f t="shared" si="9"/>
        <v>#DIV/0!</v>
      </c>
      <c r="G37" s="215">
        <v>1</v>
      </c>
      <c r="H37" s="215">
        <v>376000</v>
      </c>
      <c r="I37" s="255">
        <f t="shared" si="10"/>
        <v>376000</v>
      </c>
      <c r="J37" s="215">
        <v>1</v>
      </c>
      <c r="K37" s="215">
        <v>376000</v>
      </c>
      <c r="L37" s="255">
        <f t="shared" si="7"/>
        <v>376000</v>
      </c>
      <c r="M37" s="215">
        <v>1</v>
      </c>
      <c r="N37" s="215">
        <v>375748</v>
      </c>
      <c r="O37" s="255">
        <f t="shared" si="8"/>
        <v>375748</v>
      </c>
      <c r="P37" s="143" t="e">
        <f t="shared" si="4"/>
        <v>#DIV/0!</v>
      </c>
      <c r="Q37" s="143">
        <f t="shared" si="5"/>
        <v>-252</v>
      </c>
      <c r="R37" s="246">
        <f t="shared" si="6"/>
        <v>-252</v>
      </c>
    </row>
    <row r="38" spans="1:18" ht="18">
      <c r="A38" s="303" t="s">
        <v>222</v>
      </c>
      <c r="B38" s="214" t="s">
        <v>223</v>
      </c>
      <c r="C38" s="214" t="s">
        <v>321</v>
      </c>
      <c r="D38" s="215">
        <v>1</v>
      </c>
      <c r="E38" s="215">
        <v>500000</v>
      </c>
      <c r="F38" s="255">
        <f t="shared" si="9"/>
        <v>500000</v>
      </c>
      <c r="G38" s="215">
        <v>1</v>
      </c>
      <c r="H38" s="215">
        <v>676600</v>
      </c>
      <c r="I38" s="255">
        <f t="shared" si="10"/>
        <v>676600</v>
      </c>
      <c r="J38" s="215">
        <v>1</v>
      </c>
      <c r="K38" s="215">
        <v>676600</v>
      </c>
      <c r="L38" s="255">
        <f t="shared" si="7"/>
        <v>676600</v>
      </c>
      <c r="M38" s="215">
        <v>1</v>
      </c>
      <c r="N38" s="215">
        <v>675038</v>
      </c>
      <c r="O38" s="255">
        <f t="shared" si="8"/>
        <v>675038</v>
      </c>
      <c r="P38" s="143">
        <f t="shared" si="4"/>
        <v>175038</v>
      </c>
      <c r="Q38" s="143">
        <f t="shared" si="5"/>
        <v>-1562</v>
      </c>
      <c r="R38" s="246">
        <f t="shared" si="6"/>
        <v>-1562</v>
      </c>
    </row>
    <row r="39" spans="1:18" ht="18">
      <c r="A39" s="303" t="s">
        <v>366</v>
      </c>
      <c r="B39" s="214" t="s">
        <v>367</v>
      </c>
      <c r="C39" s="214" t="s">
        <v>396</v>
      </c>
      <c r="D39" s="215">
        <v>905</v>
      </c>
      <c r="E39" s="215">
        <v>65513793</v>
      </c>
      <c r="F39" s="255">
        <f t="shared" si="9"/>
        <v>72390.931491712705</v>
      </c>
      <c r="G39" s="215">
        <v>1464</v>
      </c>
      <c r="H39" s="215">
        <v>105817000</v>
      </c>
      <c r="I39" s="255">
        <f t="shared" si="10"/>
        <v>72279.37158469946</v>
      </c>
      <c r="J39" s="215">
        <v>1464</v>
      </c>
      <c r="K39" s="215">
        <v>105817000</v>
      </c>
      <c r="L39" s="255">
        <f t="shared" si="7"/>
        <v>72279.37158469946</v>
      </c>
      <c r="M39" s="215">
        <v>1460</v>
      </c>
      <c r="N39" s="215">
        <v>105531634</v>
      </c>
      <c r="O39" s="255">
        <f t="shared" si="8"/>
        <v>72281.941095890405</v>
      </c>
      <c r="P39" s="143">
        <f t="shared" si="4"/>
        <v>-108.99039582230034</v>
      </c>
      <c r="Q39" s="143">
        <f t="shared" si="5"/>
        <v>2.5695111909444677</v>
      </c>
      <c r="R39" s="246">
        <f t="shared" si="6"/>
        <v>2.5695111909444677</v>
      </c>
    </row>
    <row r="40" spans="1:18" ht="27">
      <c r="A40" s="303" t="s">
        <v>368</v>
      </c>
      <c r="B40" s="214" t="s">
        <v>397</v>
      </c>
      <c r="C40" s="214" t="s">
        <v>321</v>
      </c>
      <c r="D40" s="215">
        <v>0</v>
      </c>
      <c r="E40" s="215">
        <v>0</v>
      </c>
      <c r="F40" s="255"/>
      <c r="G40" s="215">
        <v>1</v>
      </c>
      <c r="H40" s="215">
        <v>3494000</v>
      </c>
      <c r="I40" s="255">
        <f t="shared" si="10"/>
        <v>3494000</v>
      </c>
      <c r="J40" s="215">
        <v>1</v>
      </c>
      <c r="K40" s="215">
        <v>3494000</v>
      </c>
      <c r="L40" s="255">
        <f t="shared" si="7"/>
        <v>3494000</v>
      </c>
      <c r="M40" s="215"/>
      <c r="N40" s="215"/>
      <c r="O40" s="255" t="e">
        <f t="shared" si="8"/>
        <v>#DIV/0!</v>
      </c>
      <c r="P40" s="143" t="e">
        <f t="shared" si="4"/>
        <v>#DIV/0!</v>
      </c>
      <c r="Q40" s="143" t="e">
        <f t="shared" si="5"/>
        <v>#DIV/0!</v>
      </c>
      <c r="R40" s="246" t="e">
        <f t="shared" si="6"/>
        <v>#DIV/0!</v>
      </c>
    </row>
    <row r="41" spans="1:18" ht="27">
      <c r="A41" s="303" t="s">
        <v>369</v>
      </c>
      <c r="B41" s="214" t="s">
        <v>660</v>
      </c>
      <c r="C41" s="214" t="s">
        <v>321</v>
      </c>
      <c r="D41" s="215">
        <v>1</v>
      </c>
      <c r="E41" s="215">
        <v>910000</v>
      </c>
      <c r="F41" s="255">
        <f t="shared" si="9"/>
        <v>910000</v>
      </c>
      <c r="G41" s="215">
        <v>1</v>
      </c>
      <c r="H41" s="215">
        <v>913600</v>
      </c>
      <c r="I41" s="255">
        <f t="shared" si="10"/>
        <v>913600</v>
      </c>
      <c r="J41" s="215">
        <v>1</v>
      </c>
      <c r="K41" s="215">
        <v>913600</v>
      </c>
      <c r="L41" s="255">
        <f t="shared" si="7"/>
        <v>913600</v>
      </c>
      <c r="M41" s="215"/>
      <c r="N41" s="215"/>
      <c r="O41" s="255" t="e">
        <f t="shared" si="8"/>
        <v>#DIV/0!</v>
      </c>
      <c r="P41" s="143" t="e">
        <f t="shared" si="4"/>
        <v>#DIV/0!</v>
      </c>
      <c r="Q41" s="143" t="e">
        <f t="shared" si="5"/>
        <v>#DIV/0!</v>
      </c>
      <c r="R41" s="246" t="e">
        <f t="shared" si="6"/>
        <v>#DIV/0!</v>
      </c>
    </row>
    <row r="42" spans="1:18" ht="27">
      <c r="A42" s="303" t="s">
        <v>697</v>
      </c>
      <c r="B42" s="214" t="s">
        <v>698</v>
      </c>
      <c r="C42" s="214" t="s">
        <v>321</v>
      </c>
      <c r="D42" s="215">
        <v>0</v>
      </c>
      <c r="E42" s="215"/>
      <c r="F42" s="255"/>
      <c r="G42" s="215">
        <v>1</v>
      </c>
      <c r="H42" s="215">
        <v>235000</v>
      </c>
      <c r="I42" s="255">
        <f t="shared" si="10"/>
        <v>235000</v>
      </c>
      <c r="J42" s="215">
        <v>1</v>
      </c>
      <c r="K42" s="215">
        <v>235000</v>
      </c>
      <c r="L42" s="255">
        <f t="shared" si="7"/>
        <v>235000</v>
      </c>
      <c r="M42" s="215"/>
      <c r="N42" s="215"/>
      <c r="O42" s="255" t="e">
        <f t="shared" si="8"/>
        <v>#DIV/0!</v>
      </c>
      <c r="P42" s="143" t="e">
        <f t="shared" si="4"/>
        <v>#DIV/0!</v>
      </c>
      <c r="Q42" s="143" t="e">
        <f t="shared" si="5"/>
        <v>#DIV/0!</v>
      </c>
      <c r="R42" s="246" t="e">
        <f t="shared" si="6"/>
        <v>#DIV/0!</v>
      </c>
    </row>
    <row r="43" spans="1:18" ht="18">
      <c r="A43" s="303" t="s">
        <v>370</v>
      </c>
      <c r="B43" s="214" t="s">
        <v>371</v>
      </c>
      <c r="C43" s="214" t="s">
        <v>396</v>
      </c>
      <c r="D43" s="215">
        <v>434</v>
      </c>
      <c r="E43" s="215">
        <v>35931970</v>
      </c>
      <c r="F43" s="255">
        <f t="shared" si="9"/>
        <v>82792.557603686641</v>
      </c>
      <c r="G43" s="215"/>
      <c r="H43" s="215"/>
      <c r="I43" s="255" t="e">
        <f t="shared" si="10"/>
        <v>#DIV/0!</v>
      </c>
      <c r="J43" s="215"/>
      <c r="K43" s="215">
        <v>0</v>
      </c>
      <c r="L43" s="255" t="e">
        <f t="shared" si="7"/>
        <v>#DIV/0!</v>
      </c>
      <c r="M43" s="215"/>
      <c r="N43" s="215"/>
      <c r="O43" s="255" t="e">
        <f t="shared" si="8"/>
        <v>#DIV/0!</v>
      </c>
      <c r="P43" s="143" t="e">
        <f t="shared" si="4"/>
        <v>#DIV/0!</v>
      </c>
      <c r="Q43" s="143" t="e">
        <f t="shared" si="5"/>
        <v>#DIV/0!</v>
      </c>
      <c r="R43" s="246" t="e">
        <f t="shared" si="6"/>
        <v>#DIV/0!</v>
      </c>
    </row>
    <row r="44" spans="1:18" ht="18">
      <c r="A44" s="303" t="s">
        <v>661</v>
      </c>
      <c r="B44" s="214" t="s">
        <v>662</v>
      </c>
      <c r="C44" s="214" t="s">
        <v>321</v>
      </c>
      <c r="D44" s="215">
        <v>1</v>
      </c>
      <c r="E44" s="215">
        <v>74400</v>
      </c>
      <c r="F44" s="255">
        <f t="shared" si="9"/>
        <v>74400</v>
      </c>
      <c r="G44" s="215"/>
      <c r="H44" s="215"/>
      <c r="I44" s="255" t="e">
        <f t="shared" si="10"/>
        <v>#DIV/0!</v>
      </c>
      <c r="J44" s="215"/>
      <c r="K44" s="215">
        <v>0</v>
      </c>
      <c r="L44" s="255" t="e">
        <f t="shared" si="7"/>
        <v>#DIV/0!</v>
      </c>
      <c r="M44" s="215"/>
      <c r="N44" s="215"/>
      <c r="O44" s="255" t="e">
        <f t="shared" si="8"/>
        <v>#DIV/0!</v>
      </c>
      <c r="P44" s="143" t="e">
        <f t="shared" ref="P44" si="14">O44-F44</f>
        <v>#DIV/0!</v>
      </c>
      <c r="Q44" s="143" t="e">
        <f t="shared" ref="Q44" si="15">O44-I44</f>
        <v>#DIV/0!</v>
      </c>
      <c r="R44" s="246" t="e">
        <f t="shared" ref="R44" si="16">O44-L44</f>
        <v>#DIV/0!</v>
      </c>
    </row>
    <row r="45" spans="1:18" ht="18">
      <c r="A45" s="303" t="s">
        <v>372</v>
      </c>
      <c r="B45" s="214" t="s">
        <v>373</v>
      </c>
      <c r="C45" s="214" t="s">
        <v>321</v>
      </c>
      <c r="D45" s="215">
        <v>1</v>
      </c>
      <c r="E45" s="215">
        <v>470453</v>
      </c>
      <c r="F45" s="255">
        <f t="shared" si="9"/>
        <v>470453</v>
      </c>
      <c r="G45" s="215"/>
      <c r="H45" s="215"/>
      <c r="I45" s="255" t="e">
        <f t="shared" si="10"/>
        <v>#DIV/0!</v>
      </c>
      <c r="J45" s="215"/>
      <c r="K45" s="215">
        <v>0</v>
      </c>
      <c r="L45" s="255" t="e">
        <f t="shared" si="7"/>
        <v>#DIV/0!</v>
      </c>
      <c r="M45" s="215"/>
      <c r="N45" s="215"/>
      <c r="O45" s="255" t="e">
        <f t="shared" si="8"/>
        <v>#DIV/0!</v>
      </c>
      <c r="P45" s="143" t="e">
        <f t="shared" si="4"/>
        <v>#DIV/0!</v>
      </c>
      <c r="Q45" s="143" t="e">
        <f t="shared" si="5"/>
        <v>#DIV/0!</v>
      </c>
      <c r="R45" s="246" t="e">
        <f t="shared" si="6"/>
        <v>#DIV/0!</v>
      </c>
    </row>
    <row r="46" spans="1:18" ht="18">
      <c r="A46" s="303" t="s">
        <v>420</v>
      </c>
      <c r="B46" s="214" t="s">
        <v>421</v>
      </c>
      <c r="C46" s="214" t="s">
        <v>321</v>
      </c>
      <c r="D46" s="215">
        <v>0</v>
      </c>
      <c r="E46" s="215"/>
      <c r="F46" s="255"/>
      <c r="G46" s="215">
        <v>1</v>
      </c>
      <c r="H46" s="215">
        <v>14000000</v>
      </c>
      <c r="I46" s="255">
        <f t="shared" si="10"/>
        <v>14000000</v>
      </c>
      <c r="J46" s="215">
        <v>1</v>
      </c>
      <c r="K46" s="215">
        <v>14000000</v>
      </c>
      <c r="L46" s="255">
        <f t="shared" si="7"/>
        <v>14000000</v>
      </c>
      <c r="M46" s="215"/>
      <c r="N46" s="215"/>
      <c r="O46" s="255" t="e">
        <f t="shared" si="8"/>
        <v>#DIV/0!</v>
      </c>
      <c r="P46" s="143" t="e">
        <f t="shared" si="4"/>
        <v>#DIV/0!</v>
      </c>
      <c r="Q46" s="143" t="e">
        <f t="shared" si="5"/>
        <v>#DIV/0!</v>
      </c>
      <c r="R46" s="246" t="e">
        <f t="shared" si="6"/>
        <v>#DIV/0!</v>
      </c>
    </row>
    <row r="47" spans="1:18" ht="27">
      <c r="A47" s="303" t="s">
        <v>422</v>
      </c>
      <c r="B47" s="214" t="s">
        <v>423</v>
      </c>
      <c r="C47" s="214" t="s">
        <v>321</v>
      </c>
      <c r="D47" s="215">
        <v>1</v>
      </c>
      <c r="E47" s="215">
        <v>369877</v>
      </c>
      <c r="F47" s="255">
        <f t="shared" si="9"/>
        <v>369877</v>
      </c>
      <c r="G47" s="215"/>
      <c r="H47" s="215"/>
      <c r="I47" s="255" t="e">
        <f t="shared" si="10"/>
        <v>#DIV/0!</v>
      </c>
      <c r="J47" s="215"/>
      <c r="K47" s="215">
        <v>0</v>
      </c>
      <c r="L47" s="255" t="e">
        <f t="shared" si="7"/>
        <v>#DIV/0!</v>
      </c>
      <c r="M47" s="215"/>
      <c r="N47" s="215"/>
      <c r="O47" s="255" t="e">
        <f t="shared" si="8"/>
        <v>#DIV/0!</v>
      </c>
      <c r="P47" s="143" t="e">
        <f t="shared" si="4"/>
        <v>#DIV/0!</v>
      </c>
      <c r="Q47" s="143" t="e">
        <f t="shared" si="5"/>
        <v>#DIV/0!</v>
      </c>
      <c r="R47" s="246" t="e">
        <f t="shared" si="6"/>
        <v>#DIV/0!</v>
      </c>
    </row>
    <row r="48" spans="1:18" ht="27">
      <c r="A48" s="303" t="s">
        <v>424</v>
      </c>
      <c r="B48" s="214" t="s">
        <v>423</v>
      </c>
      <c r="C48" s="214" t="s">
        <v>321</v>
      </c>
      <c r="D48" s="215">
        <v>1</v>
      </c>
      <c r="E48" s="215">
        <v>208340</v>
      </c>
      <c r="F48" s="255">
        <f t="shared" si="9"/>
        <v>208340</v>
      </c>
      <c r="G48" s="215"/>
      <c r="H48" s="215"/>
      <c r="I48" s="255" t="e">
        <f t="shared" si="10"/>
        <v>#DIV/0!</v>
      </c>
      <c r="J48" s="215"/>
      <c r="K48" s="215">
        <v>0</v>
      </c>
      <c r="L48" s="255" t="e">
        <f t="shared" si="7"/>
        <v>#DIV/0!</v>
      </c>
      <c r="M48" s="215"/>
      <c r="N48" s="215"/>
      <c r="O48" s="255" t="e">
        <f t="shared" si="8"/>
        <v>#DIV/0!</v>
      </c>
      <c r="P48" s="143" t="e">
        <f t="shared" si="4"/>
        <v>#DIV/0!</v>
      </c>
      <c r="Q48" s="143" t="e">
        <f t="shared" si="5"/>
        <v>#DIV/0!</v>
      </c>
      <c r="R48" s="246" t="e">
        <f t="shared" si="6"/>
        <v>#DIV/0!</v>
      </c>
    </row>
    <row r="49" spans="1:18" ht="18">
      <c r="A49" s="303" t="s">
        <v>426</v>
      </c>
      <c r="B49" s="214" t="s">
        <v>727</v>
      </c>
      <c r="C49" s="214" t="s">
        <v>321</v>
      </c>
      <c r="D49" s="215">
        <v>0</v>
      </c>
      <c r="E49" s="215"/>
      <c r="F49" s="255"/>
      <c r="G49" s="215">
        <v>1</v>
      </c>
      <c r="H49" s="215">
        <v>5330000</v>
      </c>
      <c r="I49" s="255">
        <f t="shared" si="10"/>
        <v>5330000</v>
      </c>
      <c r="J49" s="215">
        <v>1</v>
      </c>
      <c r="K49" s="215">
        <v>5330000</v>
      </c>
      <c r="L49" s="255">
        <f t="shared" si="7"/>
        <v>5330000</v>
      </c>
      <c r="M49" s="215"/>
      <c r="N49" s="215"/>
      <c r="O49" s="255" t="e">
        <f t="shared" si="8"/>
        <v>#DIV/0!</v>
      </c>
      <c r="P49" s="143" t="e">
        <f t="shared" si="4"/>
        <v>#DIV/0!</v>
      </c>
      <c r="Q49" s="143" t="e">
        <f t="shared" si="5"/>
        <v>#DIV/0!</v>
      </c>
      <c r="R49" s="246" t="e">
        <f t="shared" si="6"/>
        <v>#DIV/0!</v>
      </c>
    </row>
    <row r="50" spans="1:18" ht="18">
      <c r="A50" s="303" t="s">
        <v>224</v>
      </c>
      <c r="B50" s="214" t="s">
        <v>225</v>
      </c>
      <c r="C50" s="214" t="s">
        <v>322</v>
      </c>
      <c r="D50" s="215">
        <v>1258</v>
      </c>
      <c r="E50" s="215">
        <v>91894218</v>
      </c>
      <c r="F50" s="255">
        <f t="shared" si="9"/>
        <v>73047.868044515097</v>
      </c>
      <c r="G50" s="215">
        <v>699</v>
      </c>
      <c r="H50" s="215">
        <v>51125000</v>
      </c>
      <c r="I50" s="255">
        <f t="shared" si="10"/>
        <v>73140.200286123028</v>
      </c>
      <c r="J50" s="215">
        <v>699</v>
      </c>
      <c r="K50" s="215">
        <v>51125000</v>
      </c>
      <c r="L50" s="255">
        <f t="shared" si="7"/>
        <v>73140.200286123028</v>
      </c>
      <c r="M50" s="215">
        <v>692</v>
      </c>
      <c r="N50" s="215">
        <v>50638499</v>
      </c>
      <c r="O50" s="255">
        <f t="shared" si="8"/>
        <v>73177.021676300574</v>
      </c>
      <c r="P50" s="143">
        <f t="shared" si="4"/>
        <v>129.15363178547705</v>
      </c>
      <c r="Q50" s="143">
        <f t="shared" si="5"/>
        <v>36.821390177545254</v>
      </c>
      <c r="R50" s="246">
        <f t="shared" si="6"/>
        <v>36.821390177545254</v>
      </c>
    </row>
    <row r="51" spans="1:18" ht="18">
      <c r="A51" s="303" t="s">
        <v>226</v>
      </c>
      <c r="B51" s="214" t="s">
        <v>227</v>
      </c>
      <c r="C51" s="214" t="s">
        <v>322</v>
      </c>
      <c r="D51" s="215">
        <v>542</v>
      </c>
      <c r="E51" s="215">
        <v>52584526</v>
      </c>
      <c r="F51" s="255">
        <f t="shared" si="9"/>
        <v>97019.420664206642</v>
      </c>
      <c r="G51" s="215"/>
      <c r="H51" s="215"/>
      <c r="I51" s="255" t="e">
        <f t="shared" si="10"/>
        <v>#DIV/0!</v>
      </c>
      <c r="J51" s="215"/>
      <c r="K51" s="215">
        <v>0</v>
      </c>
      <c r="L51" s="255" t="e">
        <f t="shared" si="7"/>
        <v>#DIV/0!</v>
      </c>
      <c r="M51" s="215"/>
      <c r="N51" s="215"/>
      <c r="O51" s="255" t="e">
        <f t="shared" si="8"/>
        <v>#DIV/0!</v>
      </c>
      <c r="P51" s="143" t="e">
        <f t="shared" si="4"/>
        <v>#DIV/0!</v>
      </c>
      <c r="Q51" s="143" t="e">
        <f t="shared" si="5"/>
        <v>#DIV/0!</v>
      </c>
      <c r="R51" s="246" t="e">
        <f t="shared" si="6"/>
        <v>#DIV/0!</v>
      </c>
    </row>
    <row r="52" spans="1:18" ht="18">
      <c r="A52" s="303" t="s">
        <v>228</v>
      </c>
      <c r="B52" s="214" t="s">
        <v>229</v>
      </c>
      <c r="C52" s="214" t="s">
        <v>321</v>
      </c>
      <c r="D52" s="215">
        <v>1</v>
      </c>
      <c r="E52" s="215">
        <v>1192196</v>
      </c>
      <c r="F52" s="255">
        <f t="shared" si="9"/>
        <v>1192196</v>
      </c>
      <c r="G52" s="215"/>
      <c r="H52" s="215"/>
      <c r="I52" s="255" t="e">
        <f t="shared" si="10"/>
        <v>#DIV/0!</v>
      </c>
      <c r="J52" s="215"/>
      <c r="K52" s="215">
        <v>0</v>
      </c>
      <c r="L52" s="255" t="e">
        <f t="shared" si="7"/>
        <v>#DIV/0!</v>
      </c>
      <c r="M52" s="215"/>
      <c r="N52" s="215"/>
      <c r="O52" s="255" t="e">
        <f t="shared" si="8"/>
        <v>#DIV/0!</v>
      </c>
      <c r="P52" s="143" t="e">
        <f t="shared" si="4"/>
        <v>#DIV/0!</v>
      </c>
      <c r="Q52" s="143" t="e">
        <f t="shared" si="5"/>
        <v>#DIV/0!</v>
      </c>
      <c r="R52" s="246" t="e">
        <f t="shared" si="6"/>
        <v>#DIV/0!</v>
      </c>
    </row>
    <row r="53" spans="1:18" ht="18">
      <c r="A53" s="303" t="s">
        <v>428</v>
      </c>
      <c r="B53" s="214" t="s">
        <v>429</v>
      </c>
      <c r="C53" s="214" t="s">
        <v>321</v>
      </c>
      <c r="D53" s="215">
        <v>1</v>
      </c>
      <c r="E53" s="215">
        <v>251555</v>
      </c>
      <c r="F53" s="255">
        <f t="shared" si="9"/>
        <v>251555</v>
      </c>
      <c r="G53" s="215"/>
      <c r="H53" s="215"/>
      <c r="I53" s="255" t="e">
        <f t="shared" si="10"/>
        <v>#DIV/0!</v>
      </c>
      <c r="J53" s="215"/>
      <c r="K53" s="215">
        <v>0</v>
      </c>
      <c r="L53" s="255" t="e">
        <f t="shared" si="7"/>
        <v>#DIV/0!</v>
      </c>
      <c r="M53" s="215"/>
      <c r="N53" s="215"/>
      <c r="O53" s="255" t="e">
        <f t="shared" si="8"/>
        <v>#DIV/0!</v>
      </c>
      <c r="P53" s="143" t="e">
        <f t="shared" ref="P53" si="17">O53-F53</f>
        <v>#DIV/0!</v>
      </c>
      <c r="Q53" s="143" t="e">
        <f t="shared" ref="Q53" si="18">O53-I53</f>
        <v>#DIV/0!</v>
      </c>
      <c r="R53" s="246" t="e">
        <f t="shared" ref="R53" si="19">O53-L53</f>
        <v>#DIV/0!</v>
      </c>
    </row>
    <row r="54" spans="1:18" ht="18">
      <c r="A54" s="303" t="s">
        <v>374</v>
      </c>
      <c r="B54" s="214" t="s">
        <v>375</v>
      </c>
      <c r="C54" s="214" t="s">
        <v>322</v>
      </c>
      <c r="D54" s="215">
        <v>203</v>
      </c>
      <c r="E54" s="215">
        <v>14102176</v>
      </c>
      <c r="F54" s="255">
        <f t="shared" si="9"/>
        <v>69468.847290640391</v>
      </c>
      <c r="G54" s="215">
        <v>136</v>
      </c>
      <c r="H54" s="215">
        <v>29461000</v>
      </c>
      <c r="I54" s="255">
        <f t="shared" si="10"/>
        <v>216625</v>
      </c>
      <c r="J54" s="215">
        <v>136</v>
      </c>
      <c r="K54" s="215">
        <v>29461000</v>
      </c>
      <c r="L54" s="255">
        <f t="shared" si="7"/>
        <v>216625</v>
      </c>
      <c r="M54" s="215"/>
      <c r="N54" s="215"/>
      <c r="O54" s="255" t="e">
        <f t="shared" si="8"/>
        <v>#DIV/0!</v>
      </c>
      <c r="P54" s="143" t="e">
        <f t="shared" si="4"/>
        <v>#DIV/0!</v>
      </c>
      <c r="Q54" s="143" t="e">
        <f t="shared" si="5"/>
        <v>#DIV/0!</v>
      </c>
      <c r="R54" s="246" t="e">
        <f t="shared" si="6"/>
        <v>#DIV/0!</v>
      </c>
    </row>
    <row r="55" spans="1:18" ht="36">
      <c r="A55" s="303" t="s">
        <v>449</v>
      </c>
      <c r="B55" s="214" t="s">
        <v>450</v>
      </c>
      <c r="C55" s="214" t="s">
        <v>321</v>
      </c>
      <c r="D55" s="215">
        <v>1</v>
      </c>
      <c r="E55" s="215">
        <v>150000</v>
      </c>
      <c r="F55" s="255">
        <f t="shared" si="9"/>
        <v>150000</v>
      </c>
      <c r="G55" s="215">
        <v>1</v>
      </c>
      <c r="H55" s="215">
        <v>571000</v>
      </c>
      <c r="I55" s="255">
        <f t="shared" si="10"/>
        <v>571000</v>
      </c>
      <c r="J55" s="215">
        <v>1</v>
      </c>
      <c r="K55" s="215">
        <v>571000</v>
      </c>
      <c r="L55" s="255">
        <f t="shared" si="7"/>
        <v>571000</v>
      </c>
      <c r="M55" s="215"/>
      <c r="N55" s="215"/>
      <c r="O55" s="255" t="e">
        <f t="shared" si="8"/>
        <v>#DIV/0!</v>
      </c>
      <c r="P55" s="143" t="e">
        <f t="shared" si="4"/>
        <v>#DIV/0!</v>
      </c>
      <c r="Q55" s="143" t="e">
        <f t="shared" si="5"/>
        <v>#DIV/0!</v>
      </c>
      <c r="R55" s="246" t="e">
        <f t="shared" si="6"/>
        <v>#DIV/0!</v>
      </c>
    </row>
    <row r="56" spans="1:18" ht="36">
      <c r="A56" s="303" t="s">
        <v>451</v>
      </c>
      <c r="B56" s="214" t="s">
        <v>452</v>
      </c>
      <c r="C56" s="214" t="s">
        <v>321</v>
      </c>
      <c r="D56" s="215">
        <v>0</v>
      </c>
      <c r="E56" s="215">
        <v>0</v>
      </c>
      <c r="F56" s="255"/>
      <c r="G56" s="215">
        <v>1</v>
      </c>
      <c r="H56" s="215">
        <v>1700000</v>
      </c>
      <c r="I56" s="255">
        <f t="shared" si="10"/>
        <v>1700000</v>
      </c>
      <c r="J56" s="215">
        <v>1</v>
      </c>
      <c r="K56" s="215">
        <v>1700000</v>
      </c>
      <c r="L56" s="255">
        <f t="shared" si="7"/>
        <v>1700000</v>
      </c>
      <c r="M56" s="215"/>
      <c r="N56" s="215"/>
      <c r="O56" s="255" t="e">
        <f t="shared" si="8"/>
        <v>#DIV/0!</v>
      </c>
      <c r="P56" s="143" t="e">
        <f t="shared" si="4"/>
        <v>#DIV/0!</v>
      </c>
      <c r="Q56" s="143" t="e">
        <f t="shared" si="5"/>
        <v>#DIV/0!</v>
      </c>
      <c r="R56" s="246" t="e">
        <f t="shared" si="6"/>
        <v>#DIV/0!</v>
      </c>
    </row>
    <row r="57" spans="1:18" ht="36">
      <c r="A57" s="303" t="s">
        <v>699</v>
      </c>
      <c r="B57" s="214" t="s">
        <v>700</v>
      </c>
      <c r="C57" s="214" t="s">
        <v>321</v>
      </c>
      <c r="D57" s="215"/>
      <c r="E57" s="215">
        <v>0</v>
      </c>
      <c r="F57" s="255"/>
      <c r="G57" s="215">
        <v>1</v>
      </c>
      <c r="H57" s="215">
        <v>55000</v>
      </c>
      <c r="I57" s="255">
        <f t="shared" si="10"/>
        <v>55000</v>
      </c>
      <c r="J57" s="215">
        <v>1</v>
      </c>
      <c r="K57" s="215">
        <v>55000</v>
      </c>
      <c r="L57" s="255">
        <f t="shared" si="7"/>
        <v>55000</v>
      </c>
      <c r="M57" s="215"/>
      <c r="N57" s="215"/>
      <c r="O57" s="255" t="e">
        <f t="shared" si="8"/>
        <v>#DIV/0!</v>
      </c>
      <c r="P57" s="143" t="e">
        <f t="shared" si="4"/>
        <v>#DIV/0!</v>
      </c>
      <c r="Q57" s="143" t="e">
        <f t="shared" si="5"/>
        <v>#DIV/0!</v>
      </c>
      <c r="R57" s="246" t="e">
        <f t="shared" si="6"/>
        <v>#DIV/0!</v>
      </c>
    </row>
    <row r="58" spans="1:18" ht="18">
      <c r="A58" s="303" t="s">
        <v>430</v>
      </c>
      <c r="B58" s="214" t="s">
        <v>431</v>
      </c>
      <c r="C58" s="214" t="s">
        <v>401</v>
      </c>
      <c r="D58" s="215">
        <v>1</v>
      </c>
      <c r="E58" s="215">
        <v>77844</v>
      </c>
      <c r="F58" s="255">
        <f t="shared" si="9"/>
        <v>77844</v>
      </c>
      <c r="G58" s="215"/>
      <c r="H58" s="215"/>
      <c r="I58" s="255" t="e">
        <f t="shared" si="10"/>
        <v>#DIV/0!</v>
      </c>
      <c r="J58" s="215"/>
      <c r="K58" s="215">
        <v>0</v>
      </c>
      <c r="L58" s="255" t="e">
        <f t="shared" si="7"/>
        <v>#DIV/0!</v>
      </c>
      <c r="M58" s="215"/>
      <c r="N58" s="215"/>
      <c r="O58" s="255" t="e">
        <f t="shared" si="8"/>
        <v>#DIV/0!</v>
      </c>
      <c r="P58" s="143" t="e">
        <f t="shared" si="4"/>
        <v>#DIV/0!</v>
      </c>
      <c r="Q58" s="143" t="e">
        <f t="shared" si="5"/>
        <v>#DIV/0!</v>
      </c>
      <c r="R58" s="246" t="e">
        <f t="shared" si="6"/>
        <v>#DIV/0!</v>
      </c>
    </row>
    <row r="59" spans="1:18" ht="18">
      <c r="A59" s="303" t="s">
        <v>376</v>
      </c>
      <c r="B59" s="214" t="s">
        <v>377</v>
      </c>
      <c r="C59" s="214" t="s">
        <v>317</v>
      </c>
      <c r="D59" s="215">
        <v>57</v>
      </c>
      <c r="E59" s="215">
        <v>107037072</v>
      </c>
      <c r="F59" s="255">
        <f t="shared" si="9"/>
        <v>1877843.3684210526</v>
      </c>
      <c r="G59" s="215">
        <v>64</v>
      </c>
      <c r="H59" s="215">
        <v>119280000</v>
      </c>
      <c r="I59" s="255">
        <f t="shared" si="10"/>
        <v>1863750</v>
      </c>
      <c r="J59" s="215">
        <v>64</v>
      </c>
      <c r="K59" s="215">
        <v>119280000</v>
      </c>
      <c r="L59" s="255">
        <f t="shared" si="7"/>
        <v>1863750</v>
      </c>
      <c r="M59" s="215">
        <v>64</v>
      </c>
      <c r="N59" s="215">
        <v>119280000</v>
      </c>
      <c r="O59" s="255">
        <f t="shared" si="8"/>
        <v>1863750</v>
      </c>
      <c r="P59" s="143">
        <f t="shared" si="4"/>
        <v>-14093.368421052583</v>
      </c>
      <c r="Q59" s="143">
        <f t="shared" si="5"/>
        <v>0</v>
      </c>
      <c r="R59" s="246">
        <f t="shared" si="6"/>
        <v>0</v>
      </c>
    </row>
    <row r="60" spans="1:18" ht="18">
      <c r="A60" s="303" t="s">
        <v>432</v>
      </c>
      <c r="B60" s="214" t="s">
        <v>433</v>
      </c>
      <c r="C60" s="214" t="s">
        <v>316</v>
      </c>
      <c r="D60" s="215">
        <v>1</v>
      </c>
      <c r="E60" s="215">
        <v>986366</v>
      </c>
      <c r="F60" s="255">
        <f t="shared" si="9"/>
        <v>986366</v>
      </c>
      <c r="G60" s="215"/>
      <c r="H60" s="215"/>
      <c r="I60" s="255" t="e">
        <f t="shared" si="10"/>
        <v>#DIV/0!</v>
      </c>
      <c r="J60" s="215"/>
      <c r="K60" s="215">
        <v>0</v>
      </c>
      <c r="L60" s="255" t="e">
        <f t="shared" si="7"/>
        <v>#DIV/0!</v>
      </c>
      <c r="M60" s="215"/>
      <c r="N60" s="215"/>
      <c r="O60" s="255" t="e">
        <f t="shared" si="8"/>
        <v>#DIV/0!</v>
      </c>
      <c r="P60" s="143" t="e">
        <f t="shared" si="4"/>
        <v>#DIV/0!</v>
      </c>
      <c r="Q60" s="143" t="e">
        <f t="shared" si="5"/>
        <v>#DIV/0!</v>
      </c>
      <c r="R60" s="246" t="e">
        <f t="shared" si="6"/>
        <v>#DIV/0!</v>
      </c>
    </row>
    <row r="61" spans="1:18" ht="18">
      <c r="A61" s="303" t="s">
        <v>434</v>
      </c>
      <c r="B61" s="214" t="s">
        <v>435</v>
      </c>
      <c r="C61" s="214" t="s">
        <v>316</v>
      </c>
      <c r="D61" s="215">
        <v>1</v>
      </c>
      <c r="E61" s="215">
        <v>358797</v>
      </c>
      <c r="F61" s="255">
        <f t="shared" si="9"/>
        <v>358797</v>
      </c>
      <c r="G61" s="215"/>
      <c r="H61" s="215"/>
      <c r="I61" s="255" t="e">
        <f t="shared" si="10"/>
        <v>#DIV/0!</v>
      </c>
      <c r="J61" s="215"/>
      <c r="K61" s="215">
        <v>0</v>
      </c>
      <c r="L61" s="255" t="e">
        <f t="shared" si="7"/>
        <v>#DIV/0!</v>
      </c>
      <c r="M61" s="215"/>
      <c r="N61" s="215"/>
      <c r="O61" s="255" t="e">
        <f t="shared" si="8"/>
        <v>#DIV/0!</v>
      </c>
      <c r="P61" s="143" t="e">
        <f t="shared" si="4"/>
        <v>#DIV/0!</v>
      </c>
      <c r="Q61" s="143" t="e">
        <f t="shared" si="5"/>
        <v>#DIV/0!</v>
      </c>
      <c r="R61" s="246" t="e">
        <f t="shared" si="6"/>
        <v>#DIV/0!</v>
      </c>
    </row>
    <row r="62" spans="1:18" ht="18">
      <c r="A62" s="303" t="s">
        <v>436</v>
      </c>
      <c r="B62" s="214" t="s">
        <v>663</v>
      </c>
      <c r="C62" s="214" t="s">
        <v>316</v>
      </c>
      <c r="D62" s="215">
        <v>0</v>
      </c>
      <c r="E62" s="215">
        <v>0</v>
      </c>
      <c r="F62" s="255"/>
      <c r="G62" s="215">
        <v>1</v>
      </c>
      <c r="H62" s="215">
        <v>5000000</v>
      </c>
      <c r="I62" s="255">
        <f t="shared" si="10"/>
        <v>5000000</v>
      </c>
      <c r="J62" s="215">
        <v>1</v>
      </c>
      <c r="K62" s="215">
        <v>5000000</v>
      </c>
      <c r="L62" s="255">
        <f t="shared" si="7"/>
        <v>5000000</v>
      </c>
      <c r="M62" s="215"/>
      <c r="N62" s="215"/>
      <c r="O62" s="255" t="e">
        <f t="shared" si="8"/>
        <v>#DIV/0!</v>
      </c>
      <c r="P62" s="143" t="e">
        <f t="shared" ref="P62" si="20">O62-F62</f>
        <v>#DIV/0!</v>
      </c>
      <c r="Q62" s="143" t="e">
        <f t="shared" ref="Q62" si="21">O62-I62</f>
        <v>#DIV/0!</v>
      </c>
      <c r="R62" s="246" t="e">
        <f t="shared" ref="R62" si="22">O62-L62</f>
        <v>#DIV/0!</v>
      </c>
    </row>
    <row r="63" spans="1:18" ht="18">
      <c r="A63" s="303" t="s">
        <v>379</v>
      </c>
      <c r="B63" s="214" t="s">
        <v>380</v>
      </c>
      <c r="C63" s="214" t="s">
        <v>401</v>
      </c>
      <c r="D63" s="215">
        <v>1</v>
      </c>
      <c r="E63" s="215">
        <v>151200000</v>
      </c>
      <c r="F63" s="255">
        <f t="shared" si="9"/>
        <v>151200000</v>
      </c>
      <c r="G63" s="215"/>
      <c r="H63" s="215"/>
      <c r="I63" s="255" t="e">
        <f t="shared" si="10"/>
        <v>#DIV/0!</v>
      </c>
      <c r="J63" s="215"/>
      <c r="K63" s="215">
        <v>0</v>
      </c>
      <c r="L63" s="255" t="e">
        <f t="shared" si="7"/>
        <v>#DIV/0!</v>
      </c>
      <c r="M63" s="215"/>
      <c r="N63" s="215"/>
      <c r="O63" s="255" t="e">
        <f t="shared" si="8"/>
        <v>#DIV/0!</v>
      </c>
      <c r="P63" s="143" t="e">
        <f t="shared" si="4"/>
        <v>#DIV/0!</v>
      </c>
      <c r="Q63" s="143" t="e">
        <f t="shared" si="5"/>
        <v>#DIV/0!</v>
      </c>
      <c r="R63" s="246" t="e">
        <f t="shared" si="6"/>
        <v>#DIV/0!</v>
      </c>
    </row>
    <row r="64" spans="1:18" ht="18">
      <c r="A64" s="303" t="s">
        <v>381</v>
      </c>
      <c r="B64" s="214" t="s">
        <v>382</v>
      </c>
      <c r="C64" s="214" t="s">
        <v>401</v>
      </c>
      <c r="D64" s="215">
        <v>1</v>
      </c>
      <c r="E64" s="215">
        <v>139800000</v>
      </c>
      <c r="F64" s="255">
        <f t="shared" si="9"/>
        <v>139800000</v>
      </c>
      <c r="G64" s="215"/>
      <c r="H64" s="215"/>
      <c r="I64" s="255" t="e">
        <f t="shared" si="10"/>
        <v>#DIV/0!</v>
      </c>
      <c r="J64" s="215"/>
      <c r="K64" s="215">
        <v>0</v>
      </c>
      <c r="L64" s="255" t="e">
        <f t="shared" si="7"/>
        <v>#DIV/0!</v>
      </c>
      <c r="M64" s="215"/>
      <c r="N64" s="215"/>
      <c r="O64" s="255" t="e">
        <f t="shared" si="8"/>
        <v>#DIV/0!</v>
      </c>
      <c r="P64" s="143" t="e">
        <f t="shared" si="4"/>
        <v>#DIV/0!</v>
      </c>
      <c r="Q64" s="143" t="e">
        <f t="shared" si="5"/>
        <v>#DIV/0!</v>
      </c>
      <c r="R64" s="246" t="e">
        <f t="shared" si="6"/>
        <v>#DIV/0!</v>
      </c>
    </row>
    <row r="65" spans="1:18" ht="18">
      <c r="A65" s="303" t="s">
        <v>701</v>
      </c>
      <c r="B65" s="214" t="s">
        <v>231</v>
      </c>
      <c r="C65" s="214" t="s">
        <v>316</v>
      </c>
      <c r="D65" s="215">
        <v>3</v>
      </c>
      <c r="E65" s="215">
        <v>5000000</v>
      </c>
      <c r="F65" s="255">
        <f t="shared" si="9"/>
        <v>1666666.6666666667</v>
      </c>
      <c r="G65" s="215">
        <v>3</v>
      </c>
      <c r="H65" s="215">
        <v>5000000</v>
      </c>
      <c r="I65" s="255">
        <f t="shared" si="10"/>
        <v>1666666.6666666667</v>
      </c>
      <c r="J65" s="215">
        <v>3</v>
      </c>
      <c r="K65" s="215">
        <v>5000000</v>
      </c>
      <c r="L65" s="255">
        <f t="shared" si="7"/>
        <v>1666666.6666666667</v>
      </c>
      <c r="M65" s="215"/>
      <c r="N65" s="215"/>
      <c r="O65" s="255" t="e">
        <f t="shared" si="8"/>
        <v>#DIV/0!</v>
      </c>
      <c r="P65" s="143" t="e">
        <f t="shared" si="4"/>
        <v>#DIV/0!</v>
      </c>
      <c r="Q65" s="143" t="e">
        <f t="shared" si="5"/>
        <v>#DIV/0!</v>
      </c>
      <c r="R65" s="246" t="e">
        <f t="shared" si="6"/>
        <v>#DIV/0!</v>
      </c>
    </row>
    <row r="66" spans="1:18" ht="18">
      <c r="A66" s="303" t="s">
        <v>702</v>
      </c>
      <c r="B66" s="214" t="s">
        <v>383</v>
      </c>
      <c r="C66" s="214" t="s">
        <v>317</v>
      </c>
      <c r="D66" s="215">
        <v>0</v>
      </c>
      <c r="E66" s="215">
        <v>0</v>
      </c>
      <c r="F66" s="255"/>
      <c r="G66" s="215">
        <v>8</v>
      </c>
      <c r="H66" s="215">
        <v>25000000</v>
      </c>
      <c r="I66" s="255">
        <f t="shared" si="10"/>
        <v>3125000</v>
      </c>
      <c r="J66" s="215">
        <v>8</v>
      </c>
      <c r="K66" s="215">
        <v>25000000</v>
      </c>
      <c r="L66" s="255">
        <f t="shared" si="7"/>
        <v>3125000</v>
      </c>
      <c r="M66" s="215"/>
      <c r="N66" s="215"/>
      <c r="O66" s="255" t="e">
        <f t="shared" si="8"/>
        <v>#DIV/0!</v>
      </c>
      <c r="P66" s="143" t="e">
        <f t="shared" ref="P66" si="23">O66-F66</f>
        <v>#DIV/0!</v>
      </c>
      <c r="Q66" s="143" t="e">
        <f t="shared" ref="Q66" si="24">O66-I66</f>
        <v>#DIV/0!</v>
      </c>
      <c r="R66" s="246" t="e">
        <f t="shared" ref="R66" si="25">O66-L66</f>
        <v>#DIV/0!</v>
      </c>
    </row>
    <row r="67" spans="1:18" ht="18">
      <c r="A67" s="303" t="s">
        <v>703</v>
      </c>
      <c r="B67" s="214" t="s">
        <v>384</v>
      </c>
      <c r="C67" s="214" t="s">
        <v>317</v>
      </c>
      <c r="D67" s="215">
        <v>309</v>
      </c>
      <c r="E67" s="215">
        <v>341134800</v>
      </c>
      <c r="F67" s="255">
        <f t="shared" si="9"/>
        <v>1103996.1165048543</v>
      </c>
      <c r="G67" s="215">
        <v>344</v>
      </c>
      <c r="H67" s="215">
        <v>432935000</v>
      </c>
      <c r="I67" s="255">
        <f t="shared" si="10"/>
        <v>1258531.9767441861</v>
      </c>
      <c r="J67" s="215">
        <v>344</v>
      </c>
      <c r="K67" s="215">
        <v>432935000</v>
      </c>
      <c r="L67" s="255">
        <f t="shared" si="7"/>
        <v>1258531.9767441861</v>
      </c>
      <c r="M67" s="215">
        <v>95</v>
      </c>
      <c r="N67" s="215">
        <v>119882000</v>
      </c>
      <c r="O67" s="255">
        <f t="shared" si="8"/>
        <v>1261915.7894736843</v>
      </c>
      <c r="P67" s="143">
        <f t="shared" si="4"/>
        <v>157919.67296882998</v>
      </c>
      <c r="Q67" s="143">
        <f t="shared" si="5"/>
        <v>3383.8127294981387</v>
      </c>
      <c r="R67" s="246">
        <f t="shared" si="6"/>
        <v>3383.8127294981387</v>
      </c>
    </row>
    <row r="68" spans="1:18" ht="18">
      <c r="A68" s="303" t="s">
        <v>704</v>
      </c>
      <c r="B68" s="214" t="s">
        <v>232</v>
      </c>
      <c r="C68" s="214" t="s">
        <v>317</v>
      </c>
      <c r="D68" s="215">
        <v>440</v>
      </c>
      <c r="E68" s="215">
        <v>19318080</v>
      </c>
      <c r="F68" s="255">
        <f t="shared" si="9"/>
        <v>43904.727272727272</v>
      </c>
      <c r="G68" s="215">
        <v>355</v>
      </c>
      <c r="H68" s="215">
        <v>15638000</v>
      </c>
      <c r="I68" s="255">
        <f t="shared" si="10"/>
        <v>44050.704225352114</v>
      </c>
      <c r="J68" s="215">
        <v>355</v>
      </c>
      <c r="K68" s="215">
        <v>15638000</v>
      </c>
      <c r="L68" s="255">
        <f t="shared" si="7"/>
        <v>44050.704225352114</v>
      </c>
      <c r="M68" s="215"/>
      <c r="N68" s="215"/>
      <c r="O68" s="255" t="e">
        <f t="shared" si="8"/>
        <v>#DIV/0!</v>
      </c>
      <c r="P68" s="143" t="e">
        <f t="shared" si="4"/>
        <v>#DIV/0!</v>
      </c>
      <c r="Q68" s="143" t="e">
        <f t="shared" si="5"/>
        <v>#DIV/0!</v>
      </c>
      <c r="R68" s="246" t="e">
        <f t="shared" si="6"/>
        <v>#DIV/0!</v>
      </c>
    </row>
    <row r="69" spans="1:18" ht="18">
      <c r="A69" s="303" t="s">
        <v>705</v>
      </c>
      <c r="B69" s="214" t="s">
        <v>358</v>
      </c>
      <c r="C69" s="214" t="s">
        <v>317</v>
      </c>
      <c r="D69" s="215">
        <v>8</v>
      </c>
      <c r="E69" s="215">
        <v>7800000</v>
      </c>
      <c r="F69" s="255">
        <f t="shared" si="9"/>
        <v>975000</v>
      </c>
      <c r="G69" s="215">
        <v>12</v>
      </c>
      <c r="H69" s="215">
        <v>15000000</v>
      </c>
      <c r="I69" s="255">
        <f t="shared" si="10"/>
        <v>1250000</v>
      </c>
      <c r="J69" s="215">
        <v>12</v>
      </c>
      <c r="K69" s="215">
        <v>15000000</v>
      </c>
      <c r="L69" s="255">
        <f t="shared" si="7"/>
        <v>1250000</v>
      </c>
      <c r="M69" s="215"/>
      <c r="N69" s="215"/>
      <c r="O69" s="255" t="e">
        <f t="shared" si="8"/>
        <v>#DIV/0!</v>
      </c>
      <c r="P69" s="143" t="e">
        <f t="shared" ref="P69" si="26">O69-F69</f>
        <v>#DIV/0!</v>
      </c>
      <c r="Q69" s="143" t="e">
        <f t="shared" ref="Q69" si="27">O69-I69</f>
        <v>#DIV/0!</v>
      </c>
      <c r="R69" s="246" t="e">
        <f t="shared" ref="R69" si="28">O69-L69</f>
        <v>#DIV/0!</v>
      </c>
    </row>
    <row r="70" spans="1:18" ht="18">
      <c r="A70" s="303" t="s">
        <v>706</v>
      </c>
      <c r="B70" s="214" t="s">
        <v>709</v>
      </c>
      <c r="C70" s="214" t="s">
        <v>317</v>
      </c>
      <c r="D70" s="215">
        <v>28</v>
      </c>
      <c r="E70" s="215">
        <v>28231645</v>
      </c>
      <c r="F70" s="255">
        <f t="shared" si="9"/>
        <v>1008273.0357142857</v>
      </c>
      <c r="G70" s="215"/>
      <c r="H70" s="215"/>
      <c r="I70" s="255" t="e">
        <f t="shared" si="10"/>
        <v>#DIV/0!</v>
      </c>
      <c r="J70" s="215"/>
      <c r="K70" s="215">
        <v>0</v>
      </c>
      <c r="L70" s="255" t="e">
        <f t="shared" si="7"/>
        <v>#DIV/0!</v>
      </c>
      <c r="M70" s="215"/>
      <c r="N70" s="215"/>
      <c r="O70" s="255" t="e">
        <f t="shared" si="8"/>
        <v>#DIV/0!</v>
      </c>
      <c r="P70" s="143" t="e">
        <f t="shared" si="4"/>
        <v>#DIV/0!</v>
      </c>
      <c r="Q70" s="143" t="e">
        <f t="shared" si="5"/>
        <v>#DIV/0!</v>
      </c>
      <c r="R70" s="246" t="e">
        <f t="shared" si="6"/>
        <v>#DIV/0!</v>
      </c>
    </row>
    <row r="71" spans="1:18" ht="18">
      <c r="A71" s="303" t="s">
        <v>707</v>
      </c>
      <c r="B71" s="214" t="s">
        <v>711</v>
      </c>
      <c r="C71" s="214" t="s">
        <v>317</v>
      </c>
      <c r="D71" s="215"/>
      <c r="E71" s="215">
        <v>0</v>
      </c>
      <c r="F71" s="255"/>
      <c r="G71" s="215">
        <v>631</v>
      </c>
      <c r="H71" s="215">
        <v>117182000</v>
      </c>
      <c r="I71" s="255">
        <f t="shared" si="10"/>
        <v>185708.39936608559</v>
      </c>
      <c r="J71" s="215">
        <v>631</v>
      </c>
      <c r="K71" s="215">
        <v>117182000</v>
      </c>
      <c r="L71" s="255">
        <f t="shared" si="7"/>
        <v>185708.39936608559</v>
      </c>
      <c r="M71" s="215"/>
      <c r="N71" s="215"/>
      <c r="O71" s="255" t="e">
        <f t="shared" si="8"/>
        <v>#DIV/0!</v>
      </c>
      <c r="P71" s="143" t="e">
        <f t="shared" ref="P71:P80" si="29">O71-F71</f>
        <v>#DIV/0!</v>
      </c>
      <c r="Q71" s="143" t="e">
        <f t="shared" ref="Q71:Q80" si="30">O71-I71</f>
        <v>#DIV/0!</v>
      </c>
      <c r="R71" s="246" t="e">
        <f t="shared" ref="R71:R80" si="31">O71-L71</f>
        <v>#DIV/0!</v>
      </c>
    </row>
    <row r="72" spans="1:18" ht="18">
      <c r="A72" s="303" t="s">
        <v>378</v>
      </c>
      <c r="B72" s="214" t="s">
        <v>712</v>
      </c>
      <c r="C72" s="214" t="s">
        <v>728</v>
      </c>
      <c r="D72" s="215"/>
      <c r="E72" s="215">
        <v>0</v>
      </c>
      <c r="F72" s="255"/>
      <c r="G72" s="215">
        <v>1</v>
      </c>
      <c r="H72" s="215">
        <v>67522000</v>
      </c>
      <c r="I72" s="255">
        <f t="shared" si="10"/>
        <v>67522000</v>
      </c>
      <c r="J72" s="215">
        <v>1</v>
      </c>
      <c r="K72" s="215">
        <v>67522000</v>
      </c>
      <c r="L72" s="255">
        <f t="shared" si="7"/>
        <v>67522000</v>
      </c>
      <c r="M72" s="215"/>
      <c r="N72" s="215"/>
      <c r="O72" s="255" t="e">
        <f t="shared" si="8"/>
        <v>#DIV/0!</v>
      </c>
      <c r="P72" s="143" t="e">
        <f t="shared" si="29"/>
        <v>#DIV/0!</v>
      </c>
      <c r="Q72" s="143" t="e">
        <f t="shared" si="30"/>
        <v>#DIV/0!</v>
      </c>
      <c r="R72" s="246" t="e">
        <f t="shared" si="31"/>
        <v>#DIV/0!</v>
      </c>
    </row>
    <row r="73" spans="1:18" ht="27">
      <c r="A73" s="303" t="s">
        <v>708</v>
      </c>
      <c r="B73" s="214" t="s">
        <v>713</v>
      </c>
      <c r="C73" s="214" t="s">
        <v>327</v>
      </c>
      <c r="D73" s="215"/>
      <c r="E73" s="215">
        <v>0</v>
      </c>
      <c r="F73" s="255"/>
      <c r="G73" s="215">
        <v>23</v>
      </c>
      <c r="H73" s="215">
        <v>100000000</v>
      </c>
      <c r="I73" s="255">
        <f t="shared" si="10"/>
        <v>4347826.0869565215</v>
      </c>
      <c r="J73" s="215">
        <v>23</v>
      </c>
      <c r="K73" s="215">
        <v>100000000</v>
      </c>
      <c r="L73" s="255">
        <f t="shared" si="7"/>
        <v>4347826.0869565215</v>
      </c>
      <c r="M73" s="215"/>
      <c r="N73" s="215"/>
      <c r="O73" s="255" t="e">
        <f t="shared" si="8"/>
        <v>#DIV/0!</v>
      </c>
      <c r="P73" s="143" t="e">
        <f t="shared" si="29"/>
        <v>#DIV/0!</v>
      </c>
      <c r="Q73" s="143" t="e">
        <f t="shared" si="30"/>
        <v>#DIV/0!</v>
      </c>
      <c r="R73" s="246" t="e">
        <f t="shared" si="31"/>
        <v>#DIV/0!</v>
      </c>
    </row>
    <row r="74" spans="1:18" ht="36">
      <c r="A74" s="303" t="s">
        <v>710</v>
      </c>
      <c r="B74" s="214" t="s">
        <v>714</v>
      </c>
      <c r="C74" s="214" t="s">
        <v>316</v>
      </c>
      <c r="D74" s="215"/>
      <c r="E74" s="215">
        <v>0</v>
      </c>
      <c r="F74" s="255"/>
      <c r="G74" s="215">
        <v>35</v>
      </c>
      <c r="H74" s="215">
        <v>2195000</v>
      </c>
      <c r="I74" s="255">
        <f t="shared" si="10"/>
        <v>62714.285714285717</v>
      </c>
      <c r="J74" s="215">
        <v>35</v>
      </c>
      <c r="K74" s="215">
        <v>2195000</v>
      </c>
      <c r="L74" s="255">
        <f t="shared" si="7"/>
        <v>62714.285714285717</v>
      </c>
      <c r="M74" s="215"/>
      <c r="N74" s="215"/>
      <c r="O74" s="255" t="e">
        <f t="shared" si="8"/>
        <v>#DIV/0!</v>
      </c>
      <c r="P74" s="143" t="e">
        <f t="shared" si="29"/>
        <v>#DIV/0!</v>
      </c>
      <c r="Q74" s="143" t="e">
        <f t="shared" si="30"/>
        <v>#DIV/0!</v>
      </c>
      <c r="R74" s="246" t="e">
        <f t="shared" si="31"/>
        <v>#DIV/0!</v>
      </c>
    </row>
    <row r="75" spans="1:18" ht="18">
      <c r="A75" s="303" t="s">
        <v>230</v>
      </c>
      <c r="B75" s="214" t="s">
        <v>664</v>
      </c>
      <c r="C75" s="214" t="s">
        <v>316</v>
      </c>
      <c r="D75" s="215">
        <v>1</v>
      </c>
      <c r="E75" s="215">
        <v>26402844</v>
      </c>
      <c r="F75" s="255">
        <f t="shared" si="9"/>
        <v>26402844</v>
      </c>
      <c r="G75" s="215"/>
      <c r="H75" s="215"/>
      <c r="I75" s="255" t="e">
        <f t="shared" si="10"/>
        <v>#DIV/0!</v>
      </c>
      <c r="J75" s="215"/>
      <c r="K75" s="215">
        <v>0</v>
      </c>
      <c r="L75" s="255" t="e">
        <f t="shared" si="7"/>
        <v>#DIV/0!</v>
      </c>
      <c r="M75" s="215"/>
      <c r="N75" s="215"/>
      <c r="O75" s="255" t="e">
        <f t="shared" si="8"/>
        <v>#DIV/0!</v>
      </c>
      <c r="P75" s="143" t="e">
        <f t="shared" si="29"/>
        <v>#DIV/0!</v>
      </c>
      <c r="Q75" s="143" t="e">
        <f t="shared" si="30"/>
        <v>#DIV/0!</v>
      </c>
      <c r="R75" s="246" t="e">
        <f t="shared" si="31"/>
        <v>#DIV/0!</v>
      </c>
    </row>
    <row r="76" spans="1:18" ht="18">
      <c r="A76" s="303" t="s">
        <v>386</v>
      </c>
      <c r="B76" s="214" t="s">
        <v>387</v>
      </c>
      <c r="C76" s="214" t="s">
        <v>447</v>
      </c>
      <c r="D76" s="215">
        <v>8</v>
      </c>
      <c r="E76" s="215">
        <v>519870</v>
      </c>
      <c r="F76" s="255">
        <f t="shared" si="9"/>
        <v>64983.75</v>
      </c>
      <c r="G76" s="215"/>
      <c r="H76" s="215"/>
      <c r="I76" s="255" t="e">
        <f t="shared" si="10"/>
        <v>#DIV/0!</v>
      </c>
      <c r="J76" s="215"/>
      <c r="K76" s="215">
        <v>0</v>
      </c>
      <c r="L76" s="255" t="e">
        <f t="shared" si="7"/>
        <v>#DIV/0!</v>
      </c>
      <c r="M76" s="215">
        <v>3</v>
      </c>
      <c r="N76" s="215">
        <v>423440</v>
      </c>
      <c r="O76" s="255">
        <f t="shared" si="8"/>
        <v>141146.66666666666</v>
      </c>
      <c r="P76" s="143">
        <f t="shared" si="29"/>
        <v>76162.916666666657</v>
      </c>
      <c r="Q76" s="143" t="e">
        <f t="shared" si="30"/>
        <v>#DIV/0!</v>
      </c>
      <c r="R76" s="246" t="e">
        <f t="shared" si="31"/>
        <v>#DIV/0!</v>
      </c>
    </row>
    <row r="77" spans="1:18" ht="18">
      <c r="A77" s="303" t="s">
        <v>437</v>
      </c>
      <c r="B77" s="214" t="s">
        <v>438</v>
      </c>
      <c r="C77" s="214" t="s">
        <v>446</v>
      </c>
      <c r="D77" s="215"/>
      <c r="E77" s="215">
        <v>0</v>
      </c>
      <c r="F77" s="255"/>
      <c r="G77" s="215">
        <v>1</v>
      </c>
      <c r="H77" s="215">
        <v>2241000000</v>
      </c>
      <c r="I77" s="255">
        <f t="shared" si="10"/>
        <v>2241000000</v>
      </c>
      <c r="J77" s="215">
        <v>1</v>
      </c>
      <c r="K77" s="215">
        <v>2241000000</v>
      </c>
      <c r="L77" s="255">
        <f t="shared" si="7"/>
        <v>2241000000</v>
      </c>
      <c r="M77" s="215">
        <v>1</v>
      </c>
      <c r="N77" s="215">
        <v>461971070</v>
      </c>
      <c r="O77" s="255">
        <f t="shared" si="8"/>
        <v>461971070</v>
      </c>
      <c r="P77" s="143">
        <f t="shared" si="29"/>
        <v>461971070</v>
      </c>
      <c r="Q77" s="143">
        <f t="shared" si="30"/>
        <v>-1779028930</v>
      </c>
      <c r="R77" s="246">
        <f t="shared" si="31"/>
        <v>-1779028930</v>
      </c>
    </row>
    <row r="78" spans="1:18" ht="27">
      <c r="A78" s="303" t="s">
        <v>233</v>
      </c>
      <c r="B78" s="214" t="s">
        <v>234</v>
      </c>
      <c r="C78" s="214" t="s">
        <v>729</v>
      </c>
      <c r="D78" s="215">
        <v>357</v>
      </c>
      <c r="E78" s="215">
        <v>22000000</v>
      </c>
      <c r="F78" s="255">
        <f t="shared" si="9"/>
        <v>61624.64985994398</v>
      </c>
      <c r="G78" s="215">
        <v>242</v>
      </c>
      <c r="H78" s="215">
        <v>15000000</v>
      </c>
      <c r="I78" s="255">
        <f t="shared" si="10"/>
        <v>61983.471074380162</v>
      </c>
      <c r="J78" s="215">
        <v>242</v>
      </c>
      <c r="K78" s="215">
        <v>15000000</v>
      </c>
      <c r="L78" s="255">
        <f t="shared" si="7"/>
        <v>61983.471074380162</v>
      </c>
      <c r="M78" s="215"/>
      <c r="N78" s="215"/>
      <c r="O78" s="255" t="e">
        <f t="shared" si="8"/>
        <v>#DIV/0!</v>
      </c>
      <c r="P78" s="143" t="e">
        <f t="shared" si="29"/>
        <v>#DIV/0!</v>
      </c>
      <c r="Q78" s="143" t="e">
        <f t="shared" si="30"/>
        <v>#DIV/0!</v>
      </c>
      <c r="R78" s="246" t="e">
        <f t="shared" si="31"/>
        <v>#DIV/0!</v>
      </c>
    </row>
    <row r="79" spans="1:18" ht="18">
      <c r="A79" s="303" t="s">
        <v>715</v>
      </c>
      <c r="B79" s="214" t="s">
        <v>235</v>
      </c>
      <c r="C79" s="214" t="s">
        <v>447</v>
      </c>
      <c r="D79" s="215">
        <v>1273</v>
      </c>
      <c r="E79" s="215">
        <v>78316760</v>
      </c>
      <c r="F79" s="255">
        <f t="shared" si="9"/>
        <v>61521.41398271799</v>
      </c>
      <c r="G79" s="215">
        <v>1</v>
      </c>
      <c r="H79" s="215">
        <v>34000000</v>
      </c>
      <c r="I79" s="255">
        <f t="shared" si="10"/>
        <v>34000000</v>
      </c>
      <c r="J79" s="215">
        <v>1</v>
      </c>
      <c r="K79" s="215">
        <v>34000000</v>
      </c>
      <c r="L79" s="255">
        <f t="shared" si="7"/>
        <v>34000000</v>
      </c>
      <c r="M79" s="215">
        <v>1</v>
      </c>
      <c r="N79" s="215">
        <v>16108410</v>
      </c>
      <c r="O79" s="255">
        <f t="shared" si="8"/>
        <v>16108410</v>
      </c>
      <c r="P79" s="143">
        <f t="shared" si="29"/>
        <v>16046888.586017283</v>
      </c>
      <c r="Q79" s="143">
        <f t="shared" si="30"/>
        <v>-17891590</v>
      </c>
      <c r="R79" s="246">
        <f t="shared" si="31"/>
        <v>-17891590</v>
      </c>
    </row>
    <row r="80" spans="1:18" ht="27">
      <c r="A80" s="303" t="s">
        <v>716</v>
      </c>
      <c r="B80" s="214" t="s">
        <v>717</v>
      </c>
      <c r="C80" s="214" t="s">
        <v>729</v>
      </c>
      <c r="D80" s="215">
        <v>0</v>
      </c>
      <c r="E80" s="215">
        <v>0</v>
      </c>
      <c r="F80" s="255"/>
      <c r="G80" s="215">
        <v>162</v>
      </c>
      <c r="H80" s="215">
        <v>10000000</v>
      </c>
      <c r="I80" s="255">
        <f t="shared" si="10"/>
        <v>61728.395061728392</v>
      </c>
      <c r="J80" s="215">
        <v>162</v>
      </c>
      <c r="K80" s="215">
        <v>10000000</v>
      </c>
      <c r="L80" s="255">
        <f t="shared" si="7"/>
        <v>61728.395061728392</v>
      </c>
      <c r="M80" s="215"/>
      <c r="N80" s="215"/>
      <c r="O80" s="255" t="e">
        <f t="shared" si="8"/>
        <v>#DIV/0!</v>
      </c>
      <c r="P80" s="143" t="e">
        <f t="shared" si="29"/>
        <v>#DIV/0!</v>
      </c>
      <c r="Q80" s="143" t="e">
        <f t="shared" si="30"/>
        <v>#DIV/0!</v>
      </c>
      <c r="R80" s="246" t="e">
        <f t="shared" si="31"/>
        <v>#DIV/0!</v>
      </c>
    </row>
    <row r="81" spans="1:18" ht="30.75" customHeight="1">
      <c r="A81" s="542" t="s">
        <v>329</v>
      </c>
      <c r="B81" s="543" t="s">
        <v>79</v>
      </c>
      <c r="C81" s="543"/>
      <c r="D81" s="546"/>
      <c r="E81" s="544">
        <f>SUM(E11:E80)</f>
        <v>24946753347</v>
      </c>
      <c r="F81" s="546"/>
      <c r="G81" s="544"/>
      <c r="H81" s="544">
        <f>SUM(H11:H80)</f>
        <v>29617083000</v>
      </c>
      <c r="I81" s="545"/>
      <c r="J81" s="546"/>
      <c r="K81" s="544">
        <f>SUM(K11:K80)</f>
        <v>29645983000</v>
      </c>
      <c r="L81" s="546"/>
      <c r="M81" s="546"/>
      <c r="N81" s="544">
        <f>SUM(N11:N80)</f>
        <v>8585824051</v>
      </c>
      <c r="O81" s="546"/>
      <c r="P81" s="547"/>
      <c r="Q81" s="547"/>
      <c r="R81" s="548"/>
    </row>
    <row r="82" spans="1:18" ht="36" customHeight="1">
      <c r="A82" s="924" t="s">
        <v>330</v>
      </c>
      <c r="B82" s="925"/>
      <c r="C82" s="307"/>
      <c r="D82" s="210"/>
      <c r="E82" s="211"/>
      <c r="F82" s="212"/>
      <c r="G82" s="210"/>
      <c r="H82" s="211"/>
      <c r="I82" s="212"/>
      <c r="J82" s="210"/>
      <c r="K82" s="211"/>
      <c r="L82" s="212"/>
      <c r="M82" s="210"/>
      <c r="N82" s="211"/>
      <c r="O82" s="212"/>
      <c r="P82" s="210"/>
      <c r="Q82" s="211"/>
      <c r="R82" s="213"/>
    </row>
    <row r="83" spans="1:18" ht="45">
      <c r="A83" s="304" t="s">
        <v>193</v>
      </c>
      <c r="B83" s="216" t="s">
        <v>194</v>
      </c>
      <c r="C83" s="216" t="s">
        <v>303</v>
      </c>
      <c r="D83" s="218"/>
      <c r="E83" s="219">
        <v>40450196</v>
      </c>
      <c r="F83" s="218"/>
      <c r="G83" s="218"/>
      <c r="H83" s="219"/>
      <c r="I83" s="218"/>
      <c r="J83" s="218"/>
      <c r="K83" s="219"/>
      <c r="L83" s="218"/>
      <c r="M83" s="218"/>
      <c r="N83" s="219"/>
      <c r="O83" s="218"/>
      <c r="P83" s="218"/>
      <c r="Q83" s="218"/>
      <c r="R83" s="220"/>
    </row>
    <row r="84" spans="1:18" ht="18">
      <c r="A84" s="304" t="s">
        <v>203</v>
      </c>
      <c r="B84" s="216" t="s">
        <v>308</v>
      </c>
      <c r="C84" s="216" t="s">
        <v>309</v>
      </c>
      <c r="D84" s="218"/>
      <c r="E84" s="219">
        <v>166370187</v>
      </c>
      <c r="F84" s="218"/>
      <c r="G84" s="218"/>
      <c r="H84" s="219"/>
      <c r="I84" s="218"/>
      <c r="J84" s="218"/>
      <c r="K84" s="219"/>
      <c r="L84" s="218"/>
      <c r="M84" s="218"/>
      <c r="N84" s="219">
        <v>18321549</v>
      </c>
      <c r="O84" s="218"/>
      <c r="P84" s="218"/>
      <c r="Q84" s="218"/>
      <c r="R84" s="220"/>
    </row>
    <row r="85" spans="1:18" ht="18">
      <c r="A85" s="304" t="s">
        <v>361</v>
      </c>
      <c r="B85" s="216" t="s">
        <v>362</v>
      </c>
      <c r="C85" s="214" t="s">
        <v>317</v>
      </c>
      <c r="D85" s="218"/>
      <c r="E85" s="219">
        <v>57365272</v>
      </c>
      <c r="F85" s="218"/>
      <c r="G85" s="218"/>
      <c r="H85" s="219"/>
      <c r="I85" s="218"/>
      <c r="J85" s="218"/>
      <c r="K85" s="219"/>
      <c r="L85" s="218"/>
      <c r="M85" s="218"/>
      <c r="N85" s="219">
        <v>2197112</v>
      </c>
      <c r="O85" s="218"/>
      <c r="P85" s="218"/>
      <c r="Q85" s="218"/>
      <c r="R85" s="220"/>
    </row>
    <row r="86" spans="1:18" ht="27">
      <c r="A86" s="304" t="s">
        <v>207</v>
      </c>
      <c r="B86" s="216" t="s">
        <v>208</v>
      </c>
      <c r="C86" s="214" t="s">
        <v>311</v>
      </c>
      <c r="D86" s="218"/>
      <c r="E86" s="219"/>
      <c r="F86" s="218"/>
      <c r="G86" s="218"/>
      <c r="H86" s="219"/>
      <c r="I86" s="218"/>
      <c r="J86" s="218"/>
      <c r="K86" s="219"/>
      <c r="L86" s="218"/>
      <c r="M86" s="218"/>
      <c r="N86" s="219">
        <v>764233</v>
      </c>
      <c r="O86" s="218"/>
      <c r="P86" s="218"/>
      <c r="Q86" s="218"/>
      <c r="R86" s="220"/>
    </row>
    <row r="87" spans="1:18" ht="15.75" thickBot="1">
      <c r="A87" s="304" t="s">
        <v>329</v>
      </c>
      <c r="B87" s="216" t="s">
        <v>79</v>
      </c>
      <c r="C87" s="217"/>
      <c r="D87" s="218"/>
      <c r="E87" s="267">
        <f>SUM(E83:E86)</f>
        <v>264185655</v>
      </c>
      <c r="F87" s="218"/>
      <c r="G87" s="218"/>
      <c r="H87" s="219"/>
      <c r="I87" s="218"/>
      <c r="J87" s="218"/>
      <c r="K87" s="219"/>
      <c r="L87" s="218"/>
      <c r="M87" s="218"/>
      <c r="N87" s="267">
        <f>SUM(N83:N86)</f>
        <v>21282894</v>
      </c>
      <c r="O87" s="218"/>
      <c r="P87" s="218"/>
      <c r="Q87" s="218"/>
      <c r="R87" s="220"/>
    </row>
    <row r="88" spans="1:18" ht="15.75" thickTop="1">
      <c r="A88" s="900"/>
      <c r="B88" s="900"/>
      <c r="C88" s="900"/>
      <c r="D88" s="900"/>
      <c r="E88" s="900"/>
      <c r="F88" s="900"/>
      <c r="G88" s="900"/>
      <c r="H88" s="900"/>
      <c r="I88" s="900"/>
      <c r="J88" s="900"/>
      <c r="K88" s="900"/>
      <c r="L88" s="900"/>
      <c r="M88" s="900"/>
      <c r="N88" s="900"/>
      <c r="O88" s="900"/>
      <c r="P88" s="900"/>
      <c r="Q88" s="900"/>
      <c r="R88" s="900"/>
    </row>
    <row r="89" spans="1:18">
      <c r="A89" s="77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</row>
    <row r="90" spans="1:18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</row>
    <row r="91" spans="1:18">
      <c r="A91" s="77"/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</row>
    <row r="92" spans="1:18">
      <c r="A92" s="299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</row>
    <row r="93" spans="1:18">
      <c r="A93" s="305"/>
      <c r="B93" s="76"/>
      <c r="C93" s="901" t="s">
        <v>111</v>
      </c>
      <c r="D93" s="902"/>
      <c r="E93" s="280" t="s">
        <v>69</v>
      </c>
      <c r="F93" s="907"/>
      <c r="G93" s="908"/>
      <c r="H93" s="909" t="s">
        <v>68</v>
      </c>
      <c r="I93" s="910"/>
      <c r="J93" s="280" t="s">
        <v>69</v>
      </c>
      <c r="K93" s="907"/>
      <c r="L93" s="908"/>
      <c r="M93" s="76"/>
      <c r="N93" s="76"/>
      <c r="O93" s="76"/>
      <c r="P93" s="76"/>
      <c r="Q93" s="76"/>
      <c r="R93" s="76"/>
    </row>
    <row r="94" spans="1:18">
      <c r="A94" s="305"/>
      <c r="B94" s="76"/>
      <c r="C94" s="903"/>
      <c r="D94" s="904"/>
      <c r="E94" s="280" t="s">
        <v>70</v>
      </c>
      <c r="F94" s="920"/>
      <c r="G94" s="921"/>
      <c r="H94" s="911"/>
      <c r="I94" s="912"/>
      <c r="J94" s="280" t="s">
        <v>70</v>
      </c>
      <c r="K94" s="920"/>
      <c r="L94" s="921"/>
      <c r="M94" s="76"/>
      <c r="N94" s="76"/>
      <c r="O94" s="76"/>
      <c r="P94" s="76"/>
      <c r="Q94" s="76"/>
      <c r="R94" s="76"/>
    </row>
    <row r="95" spans="1:18">
      <c r="A95" s="305"/>
      <c r="B95" s="76"/>
      <c r="C95" s="905"/>
      <c r="D95" s="906"/>
      <c r="E95" s="280" t="s">
        <v>71</v>
      </c>
      <c r="F95" s="920"/>
      <c r="G95" s="921"/>
      <c r="H95" s="913"/>
      <c r="I95" s="914"/>
      <c r="J95" s="280" t="s">
        <v>71</v>
      </c>
      <c r="K95" s="920"/>
      <c r="L95" s="921"/>
      <c r="M95" s="76"/>
      <c r="N95" s="76"/>
      <c r="O95" s="76"/>
      <c r="P95" s="76"/>
      <c r="Q95" s="76"/>
      <c r="R95" s="76"/>
    </row>
  </sheetData>
  <mergeCells count="26">
    <mergeCell ref="A88:R88"/>
    <mergeCell ref="C93:D95"/>
    <mergeCell ref="F93:G93"/>
    <mergeCell ref="H93:I95"/>
    <mergeCell ref="A2:R2"/>
    <mergeCell ref="A3:R3"/>
    <mergeCell ref="A4:R4"/>
    <mergeCell ref="B5:D5"/>
    <mergeCell ref="F5:R5"/>
    <mergeCell ref="K93:L93"/>
    <mergeCell ref="F94:G94"/>
    <mergeCell ref="K94:L94"/>
    <mergeCell ref="F95:G95"/>
    <mergeCell ref="K95:L95"/>
    <mergeCell ref="A10:B10"/>
    <mergeCell ref="A82:B82"/>
    <mergeCell ref="B6:D6"/>
    <mergeCell ref="F6:R6"/>
    <mergeCell ref="A7:A8"/>
    <mergeCell ref="B7:B8"/>
    <mergeCell ref="C7:C8"/>
    <mergeCell ref="D7:F7"/>
    <mergeCell ref="G7:I7"/>
    <mergeCell ref="J7:L7"/>
    <mergeCell ref="M7:O7"/>
    <mergeCell ref="P7:R7"/>
  </mergeCells>
  <pageMargins left="0.26" right="0.24" top="0.22" bottom="0.23" header="0.2" footer="0.25"/>
  <pageSetup scale="62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6A1AD-28CF-440A-9780-51D6D54F6407}">
  <dimension ref="A1:S24"/>
  <sheetViews>
    <sheetView topLeftCell="B13" workbookViewId="0">
      <selection activeCell="P40" sqref="P40"/>
    </sheetView>
  </sheetViews>
  <sheetFormatPr defaultRowHeight="15"/>
  <cols>
    <col min="1" max="1" width="1" hidden="1" customWidth="1"/>
    <col min="2" max="2" width="8.28515625" customWidth="1"/>
    <col min="3" max="3" width="22.42578125" customWidth="1"/>
    <col min="4" max="4" width="11" customWidth="1"/>
    <col min="5" max="5" width="5" customWidth="1"/>
    <col min="6" max="6" width="12.42578125" customWidth="1"/>
    <col min="7" max="7" width="9.85546875" bestFit="1" customWidth="1"/>
    <col min="8" max="8" width="5.28515625" customWidth="1"/>
    <col min="9" max="9" width="12.5703125" customWidth="1"/>
    <col min="10" max="10" width="9.85546875" customWidth="1"/>
    <col min="11" max="11" width="5.140625" customWidth="1"/>
    <col min="12" max="12" width="12.28515625" bestFit="1" customWidth="1"/>
    <col min="13" max="13" width="9.85546875" customWidth="1"/>
    <col min="14" max="14" width="5.85546875" customWidth="1"/>
    <col min="15" max="15" width="12.85546875" customWidth="1"/>
    <col min="16" max="16" width="9.5703125" customWidth="1"/>
    <col min="17" max="17" width="9.7109375" customWidth="1"/>
    <col min="18" max="18" width="10.42578125" customWidth="1"/>
    <col min="19" max="19" width="9.42578125" customWidth="1"/>
  </cols>
  <sheetData>
    <row r="1" spans="1:19">
      <c r="A1" s="80"/>
      <c r="B1" s="81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</row>
    <row r="2" spans="1:19">
      <c r="A2" s="221"/>
      <c r="B2" s="928" t="s">
        <v>271</v>
      </c>
      <c r="C2" s="928"/>
      <c r="D2" s="928"/>
      <c r="E2" s="928"/>
      <c r="F2" s="928"/>
      <c r="G2" s="928"/>
      <c r="H2" s="928"/>
      <c r="I2" s="928"/>
      <c r="J2" s="928"/>
      <c r="K2" s="928"/>
      <c r="L2" s="928"/>
      <c r="M2" s="928"/>
      <c r="N2" s="928"/>
      <c r="O2" s="928"/>
      <c r="P2" s="928"/>
      <c r="Q2" s="928"/>
      <c r="R2" s="928"/>
      <c r="S2" s="928"/>
    </row>
    <row r="3" spans="1:19">
      <c r="A3" s="221"/>
      <c r="B3" s="929" t="s">
        <v>678</v>
      </c>
      <c r="C3" s="929"/>
      <c r="D3" s="929"/>
      <c r="E3" s="929"/>
      <c r="F3" s="929"/>
      <c r="G3" s="929"/>
      <c r="H3" s="929"/>
      <c r="I3" s="929"/>
      <c r="J3" s="929"/>
      <c r="K3" s="929"/>
      <c r="L3" s="929"/>
      <c r="M3" s="929"/>
      <c r="N3" s="929"/>
      <c r="O3" s="929"/>
      <c r="P3" s="929"/>
      <c r="Q3" s="929"/>
      <c r="R3" s="929"/>
      <c r="S3" s="929"/>
    </row>
    <row r="4" spans="1:19" ht="15.75" thickBot="1">
      <c r="A4" s="222"/>
      <c r="B4" s="930" t="s">
        <v>1</v>
      </c>
      <c r="C4" s="930"/>
      <c r="D4" s="930"/>
      <c r="E4" s="930"/>
      <c r="F4" s="930"/>
      <c r="G4" s="930"/>
      <c r="H4" s="930"/>
      <c r="I4" s="930"/>
      <c r="J4" s="930"/>
      <c r="K4" s="930"/>
      <c r="L4" s="930"/>
      <c r="M4" s="930"/>
      <c r="N4" s="930"/>
      <c r="O4" s="930"/>
      <c r="P4" s="930"/>
      <c r="Q4" s="930"/>
      <c r="R4" s="930"/>
      <c r="S4" s="930"/>
    </row>
    <row r="5" spans="1:19" ht="24.75" thickTop="1">
      <c r="A5" s="221"/>
      <c r="B5" s="223" t="s">
        <v>133</v>
      </c>
      <c r="C5" s="931" t="s">
        <v>677</v>
      </c>
      <c r="D5" s="931"/>
      <c r="E5" s="931"/>
      <c r="F5" s="224" t="s">
        <v>3</v>
      </c>
      <c r="G5" s="932" t="s">
        <v>4</v>
      </c>
      <c r="H5" s="932"/>
      <c r="I5" s="932"/>
      <c r="J5" s="932"/>
      <c r="K5" s="932"/>
      <c r="L5" s="932"/>
      <c r="M5" s="932"/>
      <c r="N5" s="932"/>
      <c r="O5" s="932"/>
      <c r="P5" s="932"/>
      <c r="Q5" s="932"/>
      <c r="R5" s="932"/>
      <c r="S5" s="932"/>
    </row>
    <row r="6" spans="1:19" ht="24">
      <c r="A6" s="221"/>
      <c r="B6" s="225" t="s">
        <v>134</v>
      </c>
      <c r="C6" s="933" t="s">
        <v>37</v>
      </c>
      <c r="D6" s="933"/>
      <c r="E6" s="933"/>
      <c r="F6" s="226" t="s">
        <v>135</v>
      </c>
      <c r="G6" s="934" t="s">
        <v>36</v>
      </c>
      <c r="H6" s="934"/>
      <c r="I6" s="934"/>
      <c r="J6" s="934"/>
      <c r="K6" s="934"/>
      <c r="L6" s="934"/>
      <c r="M6" s="934"/>
      <c r="N6" s="934"/>
      <c r="O6" s="934"/>
      <c r="P6" s="934"/>
      <c r="Q6" s="934"/>
      <c r="R6" s="934"/>
      <c r="S6" s="934"/>
    </row>
    <row r="7" spans="1:19" ht="15" customHeight="1">
      <c r="A7" s="221"/>
      <c r="B7" s="935" t="s">
        <v>272</v>
      </c>
      <c r="C7" s="936" t="s">
        <v>273</v>
      </c>
      <c r="D7" s="937" t="s">
        <v>274</v>
      </c>
      <c r="E7" s="926" t="s">
        <v>137</v>
      </c>
      <c r="F7" s="926"/>
      <c r="G7" s="926"/>
      <c r="H7" s="926" t="s">
        <v>275</v>
      </c>
      <c r="I7" s="926"/>
      <c r="J7" s="926"/>
      <c r="K7" s="926" t="s">
        <v>275</v>
      </c>
      <c r="L7" s="926"/>
      <c r="M7" s="926"/>
      <c r="N7" s="926" t="s">
        <v>275</v>
      </c>
      <c r="O7" s="926"/>
      <c r="P7" s="926"/>
      <c r="Q7" s="927" t="s">
        <v>276</v>
      </c>
      <c r="R7" s="927"/>
      <c r="S7" s="927"/>
    </row>
    <row r="8" spans="1:19" ht="99">
      <c r="A8" s="221"/>
      <c r="B8" s="935"/>
      <c r="C8" s="936"/>
      <c r="D8" s="937"/>
      <c r="E8" s="227" t="s">
        <v>277</v>
      </c>
      <c r="F8" s="228" t="s">
        <v>278</v>
      </c>
      <c r="G8" s="229" t="s">
        <v>279</v>
      </c>
      <c r="H8" s="230" t="s">
        <v>280</v>
      </c>
      <c r="I8" s="228" t="s">
        <v>281</v>
      </c>
      <c r="J8" s="231" t="s">
        <v>282</v>
      </c>
      <c r="K8" s="230" t="s">
        <v>283</v>
      </c>
      <c r="L8" s="228" t="s">
        <v>284</v>
      </c>
      <c r="M8" s="231" t="s">
        <v>285</v>
      </c>
      <c r="N8" s="230" t="s">
        <v>286</v>
      </c>
      <c r="O8" s="228" t="s">
        <v>287</v>
      </c>
      <c r="P8" s="231" t="s">
        <v>288</v>
      </c>
      <c r="Q8" s="230" t="s">
        <v>289</v>
      </c>
      <c r="R8" s="228" t="s">
        <v>290</v>
      </c>
      <c r="S8" s="232" t="s">
        <v>291</v>
      </c>
    </row>
    <row r="9" spans="1:19" ht="15.75" thickBot="1">
      <c r="A9" s="221"/>
      <c r="B9" s="233"/>
      <c r="C9" s="234"/>
      <c r="D9" s="234"/>
      <c r="E9" s="234" t="s">
        <v>14</v>
      </c>
      <c r="F9" s="234" t="s">
        <v>15</v>
      </c>
      <c r="G9" s="234" t="s">
        <v>16</v>
      </c>
      <c r="H9" s="234" t="s">
        <v>17</v>
      </c>
      <c r="I9" s="234" t="s">
        <v>18</v>
      </c>
      <c r="J9" s="234" t="s">
        <v>19</v>
      </c>
      <c r="K9" s="234" t="s">
        <v>292</v>
      </c>
      <c r="L9" s="234" t="s">
        <v>21</v>
      </c>
      <c r="M9" s="234" t="s">
        <v>22</v>
      </c>
      <c r="N9" s="234" t="s">
        <v>293</v>
      </c>
      <c r="O9" s="234" t="s">
        <v>294</v>
      </c>
      <c r="P9" s="234" t="s">
        <v>295</v>
      </c>
      <c r="Q9" s="234" t="s">
        <v>296</v>
      </c>
      <c r="R9" s="234" t="s">
        <v>297</v>
      </c>
      <c r="S9" s="235" t="s">
        <v>298</v>
      </c>
    </row>
    <row r="10" spans="1:19" ht="27" customHeight="1" thickTop="1">
      <c r="A10" s="221"/>
      <c r="B10" s="938" t="s">
        <v>299</v>
      </c>
      <c r="C10" s="938"/>
      <c r="D10" s="236"/>
      <c r="E10" s="237"/>
      <c r="F10" s="236"/>
      <c r="G10" s="237"/>
      <c r="H10" s="236"/>
      <c r="I10" s="237"/>
      <c r="J10" s="238"/>
      <c r="K10" s="236"/>
      <c r="L10" s="237"/>
      <c r="M10" s="238"/>
      <c r="N10" s="236"/>
      <c r="O10" s="237"/>
      <c r="P10" s="238"/>
      <c r="Q10" s="236"/>
      <c r="R10" s="237"/>
      <c r="S10" s="239"/>
    </row>
    <row r="11" spans="1:19" ht="18">
      <c r="A11" s="221"/>
      <c r="B11" s="240" t="s">
        <v>181</v>
      </c>
      <c r="C11" s="241" t="s">
        <v>182</v>
      </c>
      <c r="D11" s="242" t="s">
        <v>334</v>
      </c>
      <c r="E11" s="254">
        <v>149</v>
      </c>
      <c r="F11" s="243">
        <v>2555196191</v>
      </c>
      <c r="G11" s="143">
        <f t="shared" ref="G11:G15" si="0">F11/E11</f>
        <v>17148967.724832214</v>
      </c>
      <c r="H11" s="254"/>
      <c r="I11" s="243">
        <v>2668900000</v>
      </c>
      <c r="J11" s="143" t="e">
        <f>I11/H11</f>
        <v>#DIV/0!</v>
      </c>
      <c r="K11" s="254"/>
      <c r="L11" s="243">
        <v>2670900000</v>
      </c>
      <c r="M11" s="143" t="e">
        <f t="shared" ref="M11:M15" si="1">L11/K11</f>
        <v>#DIV/0!</v>
      </c>
      <c r="N11" s="254"/>
      <c r="O11" s="243">
        <v>773268856</v>
      </c>
      <c r="P11" s="143" t="e">
        <f t="shared" ref="P11:P15" si="2">O11/N11</f>
        <v>#DIV/0!</v>
      </c>
      <c r="Q11" s="143" t="e">
        <f>P11-G11</f>
        <v>#DIV/0!</v>
      </c>
      <c r="R11" s="143" t="e">
        <f>P11-J11</f>
        <v>#DIV/0!</v>
      </c>
      <c r="S11" s="246" t="e">
        <f>P11-M11</f>
        <v>#DIV/0!</v>
      </c>
    </row>
    <row r="12" spans="1:19" ht="36">
      <c r="A12" s="221"/>
      <c r="B12" s="240" t="s">
        <v>183</v>
      </c>
      <c r="C12" s="241" t="s">
        <v>345</v>
      </c>
      <c r="D12" s="242" t="s">
        <v>346</v>
      </c>
      <c r="E12" s="254">
        <v>60</v>
      </c>
      <c r="F12" s="243">
        <v>45974640</v>
      </c>
      <c r="G12" s="143">
        <f t="shared" si="0"/>
        <v>766244</v>
      </c>
      <c r="H12" s="254"/>
      <c r="I12" s="243">
        <v>0</v>
      </c>
      <c r="J12" s="143"/>
      <c r="K12" s="254"/>
      <c r="L12" s="243"/>
      <c r="M12" s="143"/>
      <c r="N12" s="254"/>
      <c r="O12" s="243"/>
      <c r="P12" s="143"/>
      <c r="Q12" s="143"/>
      <c r="R12" s="143"/>
      <c r="S12" s="246"/>
    </row>
    <row r="13" spans="1:19" ht="18">
      <c r="A13" s="221"/>
      <c r="B13" s="632" t="s">
        <v>669</v>
      </c>
      <c r="C13" s="241" t="s">
        <v>674</v>
      </c>
      <c r="D13" s="242" t="s">
        <v>346</v>
      </c>
      <c r="E13" s="254">
        <v>1</v>
      </c>
      <c r="F13" s="243">
        <v>14872800</v>
      </c>
      <c r="G13" s="143">
        <f t="shared" si="0"/>
        <v>14872800</v>
      </c>
      <c r="H13" s="254"/>
      <c r="I13" s="243">
        <v>0</v>
      </c>
      <c r="J13" s="143"/>
      <c r="K13" s="254"/>
      <c r="L13" s="243"/>
      <c r="M13" s="143"/>
      <c r="N13" s="254"/>
      <c r="O13" s="243"/>
      <c r="P13" s="143"/>
      <c r="Q13" s="143"/>
      <c r="R13" s="143"/>
      <c r="S13" s="246"/>
    </row>
    <row r="14" spans="1:19" ht="18">
      <c r="A14" s="221"/>
      <c r="B14" s="632" t="s">
        <v>670</v>
      </c>
      <c r="C14" s="241" t="s">
        <v>675</v>
      </c>
      <c r="D14" s="242" t="s">
        <v>346</v>
      </c>
      <c r="E14" s="254">
        <v>1</v>
      </c>
      <c r="F14" s="243">
        <v>4999200</v>
      </c>
      <c r="G14" s="143">
        <f t="shared" si="0"/>
        <v>4999200</v>
      </c>
      <c r="H14" s="254"/>
      <c r="I14" s="243">
        <v>0</v>
      </c>
      <c r="J14" s="143"/>
      <c r="K14" s="254"/>
      <c r="L14" s="243"/>
      <c r="M14" s="143"/>
      <c r="N14" s="254"/>
      <c r="O14" s="243"/>
      <c r="P14" s="143"/>
      <c r="Q14" s="143"/>
      <c r="R14" s="143"/>
      <c r="S14" s="246"/>
    </row>
    <row r="15" spans="1:19" ht="22.5" customHeight="1">
      <c r="A15" s="221"/>
      <c r="B15" s="665" t="s">
        <v>718</v>
      </c>
      <c r="C15" s="26" t="s">
        <v>186</v>
      </c>
      <c r="D15" s="242" t="s">
        <v>347</v>
      </c>
      <c r="E15" s="254">
        <v>16</v>
      </c>
      <c r="F15" s="243">
        <v>94212000</v>
      </c>
      <c r="G15" s="143">
        <f t="shared" si="0"/>
        <v>5888250</v>
      </c>
      <c r="H15" s="692"/>
      <c r="I15" s="243">
        <v>60000000</v>
      </c>
      <c r="J15" s="143" t="e">
        <f t="shared" ref="J15" si="3">I15/H15</f>
        <v>#DIV/0!</v>
      </c>
      <c r="K15" s="254"/>
      <c r="L15" s="243">
        <v>60000000</v>
      </c>
      <c r="M15" s="143" t="e">
        <f t="shared" si="1"/>
        <v>#DIV/0!</v>
      </c>
      <c r="N15" s="254"/>
      <c r="O15" s="243"/>
      <c r="P15" s="143" t="e">
        <f t="shared" si="2"/>
        <v>#DIV/0!</v>
      </c>
      <c r="Q15" s="143" t="e">
        <f t="shared" ref="Q15" si="4">P15-G15</f>
        <v>#DIV/0!</v>
      </c>
      <c r="R15" s="143" t="e">
        <f t="shared" ref="R15" si="5">P15-J15</f>
        <v>#DIV/0!</v>
      </c>
      <c r="S15" s="246" t="e">
        <f t="shared" ref="S15" si="6">P15-M15</f>
        <v>#DIV/0!</v>
      </c>
    </row>
    <row r="16" spans="1:19" ht="25.5" customHeight="1">
      <c r="A16" s="221"/>
      <c r="B16" s="665" t="s">
        <v>719</v>
      </c>
      <c r="C16" s="26" t="s">
        <v>721</v>
      </c>
      <c r="D16" s="691"/>
      <c r="E16" s="254"/>
      <c r="F16" s="243"/>
      <c r="G16" s="143"/>
      <c r="H16" s="692"/>
      <c r="I16" s="243">
        <v>30000000</v>
      </c>
      <c r="J16" s="143" t="e">
        <f t="shared" ref="J16:J17" si="7">I16/H16</f>
        <v>#DIV/0!</v>
      </c>
      <c r="K16" s="254"/>
      <c r="L16" s="243">
        <v>30000000</v>
      </c>
      <c r="M16" s="143" t="e">
        <f t="shared" ref="M16:M17" si="8">L16/K16</f>
        <v>#DIV/0!</v>
      </c>
      <c r="N16" s="254"/>
      <c r="O16" s="243"/>
      <c r="P16" s="143" t="e">
        <f t="shared" ref="P16:P17" si="9">O16/N16</f>
        <v>#DIV/0!</v>
      </c>
      <c r="Q16" s="143" t="e">
        <f t="shared" ref="Q16:Q17" si="10">P16-G16</f>
        <v>#DIV/0!</v>
      </c>
      <c r="R16" s="143" t="e">
        <f t="shared" ref="R16:R17" si="11">P16-J16</f>
        <v>#DIV/0!</v>
      </c>
      <c r="S16" s="246" t="e">
        <f t="shared" ref="S16:S17" si="12">P16-M16</f>
        <v>#DIV/0!</v>
      </c>
    </row>
    <row r="17" spans="1:19" ht="22.5" customHeight="1">
      <c r="A17" s="221"/>
      <c r="B17" s="665" t="s">
        <v>720</v>
      </c>
      <c r="C17" s="26" t="s">
        <v>722</v>
      </c>
      <c r="D17" s="691"/>
      <c r="E17" s="254"/>
      <c r="F17" s="243"/>
      <c r="G17" s="143"/>
      <c r="H17" s="692"/>
      <c r="I17" s="243">
        <v>10000000</v>
      </c>
      <c r="J17" s="143" t="e">
        <f t="shared" si="7"/>
        <v>#DIV/0!</v>
      </c>
      <c r="K17" s="254"/>
      <c r="L17" s="243">
        <v>10000000</v>
      </c>
      <c r="M17" s="143" t="e">
        <f t="shared" si="8"/>
        <v>#DIV/0!</v>
      </c>
      <c r="N17" s="254"/>
      <c r="O17" s="243"/>
      <c r="P17" s="143" t="e">
        <f t="shared" si="9"/>
        <v>#DIV/0!</v>
      </c>
      <c r="Q17" s="143" t="e">
        <f t="shared" si="10"/>
        <v>#DIV/0!</v>
      </c>
      <c r="R17" s="143" t="e">
        <f t="shared" si="11"/>
        <v>#DIV/0!</v>
      </c>
      <c r="S17" s="246" t="e">
        <f t="shared" si="12"/>
        <v>#DIV/0!</v>
      </c>
    </row>
    <row r="18" spans="1:19" ht="24" customHeight="1">
      <c r="A18" s="221"/>
      <c r="B18" s="693" t="s">
        <v>329</v>
      </c>
      <c r="C18" s="694" t="s">
        <v>79</v>
      </c>
      <c r="D18" s="695"/>
      <c r="E18" s="696"/>
      <c r="F18" s="697">
        <f>SUM(F11:F17)</f>
        <v>2715254831</v>
      </c>
      <c r="G18" s="696"/>
      <c r="H18" s="696"/>
      <c r="I18" s="697">
        <f>SUM(I11:I17)</f>
        <v>2768900000</v>
      </c>
      <c r="J18" s="696"/>
      <c r="K18" s="696"/>
      <c r="L18" s="697">
        <f>SUM(L11:L17)</f>
        <v>2770900000</v>
      </c>
      <c r="M18" s="696"/>
      <c r="N18" s="696"/>
      <c r="O18" s="697">
        <f>SUM(O11:O17)</f>
        <v>773268856</v>
      </c>
      <c r="P18" s="696"/>
      <c r="Q18" s="696"/>
      <c r="R18" s="696"/>
      <c r="S18" s="698"/>
    </row>
    <row r="19" spans="1:19" ht="36" customHeight="1" thickBot="1">
      <c r="A19" s="221"/>
      <c r="B19" s="938" t="s">
        <v>330</v>
      </c>
      <c r="C19" s="938"/>
      <c r="D19" s="236"/>
      <c r="E19" s="237"/>
      <c r="F19" s="236"/>
      <c r="G19" s="237"/>
      <c r="H19" s="236"/>
      <c r="I19" s="237"/>
      <c r="J19" s="238"/>
      <c r="K19" s="236"/>
      <c r="L19" s="237"/>
      <c r="M19" s="238"/>
      <c r="N19" s="236"/>
      <c r="O19" s="237"/>
      <c r="P19" s="238"/>
      <c r="Q19" s="236"/>
      <c r="R19" s="237"/>
      <c r="S19" s="239"/>
    </row>
    <row r="20" spans="1:19" ht="15.75" thickTop="1">
      <c r="A20" s="80"/>
      <c r="B20" s="939"/>
      <c r="C20" s="939"/>
      <c r="D20" s="939"/>
      <c r="E20" s="939"/>
      <c r="F20" s="939"/>
      <c r="G20" s="939"/>
      <c r="H20" s="939"/>
      <c r="I20" s="939"/>
      <c r="J20" s="939"/>
      <c r="K20" s="939"/>
      <c r="L20" s="939"/>
      <c r="M20" s="939"/>
      <c r="N20" s="939"/>
      <c r="O20" s="939"/>
      <c r="P20" s="939"/>
      <c r="Q20" s="939"/>
      <c r="R20" s="939"/>
      <c r="S20" s="939"/>
    </row>
    <row r="21" spans="1:19" ht="15" customHeight="1">
      <c r="A21" s="80"/>
      <c r="B21" s="81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</row>
    <row r="22" spans="1:19">
      <c r="A22" s="80"/>
      <c r="B22" s="80"/>
      <c r="C22" s="80"/>
      <c r="D22" s="940" t="s">
        <v>111</v>
      </c>
      <c r="E22" s="940"/>
      <c r="F22" s="82" t="s">
        <v>69</v>
      </c>
      <c r="G22" s="941"/>
      <c r="H22" s="941"/>
      <c r="I22" s="940" t="s">
        <v>68</v>
      </c>
      <c r="J22" s="940"/>
      <c r="K22" s="82" t="s">
        <v>69</v>
      </c>
      <c r="L22" s="941"/>
      <c r="M22" s="941"/>
      <c r="N22" s="80"/>
      <c r="O22" s="80"/>
      <c r="P22" s="80"/>
      <c r="Q22" s="80"/>
      <c r="R22" s="80"/>
      <c r="S22" s="80"/>
    </row>
    <row r="23" spans="1:19">
      <c r="A23" s="80"/>
      <c r="B23" s="80"/>
      <c r="C23" s="80"/>
      <c r="D23" s="940"/>
      <c r="E23" s="940"/>
      <c r="F23" s="82" t="s">
        <v>70</v>
      </c>
      <c r="G23" s="942"/>
      <c r="H23" s="942"/>
      <c r="I23" s="940"/>
      <c r="J23" s="940"/>
      <c r="K23" s="82" t="s">
        <v>70</v>
      </c>
      <c r="L23" s="942"/>
      <c r="M23" s="942"/>
      <c r="N23" s="80"/>
      <c r="O23" s="80"/>
      <c r="P23" s="80"/>
      <c r="Q23" s="80"/>
      <c r="R23" s="80"/>
      <c r="S23" s="80"/>
    </row>
    <row r="24" spans="1:19">
      <c r="A24" s="80"/>
      <c r="B24" s="80"/>
      <c r="C24" s="80"/>
      <c r="D24" s="940"/>
      <c r="E24" s="940"/>
      <c r="F24" s="82" t="s">
        <v>71</v>
      </c>
      <c r="G24" s="942"/>
      <c r="H24" s="942"/>
      <c r="I24" s="940"/>
      <c r="J24" s="940"/>
      <c r="K24" s="82" t="s">
        <v>71</v>
      </c>
      <c r="L24" s="942"/>
      <c r="M24" s="942"/>
      <c r="N24" s="80"/>
      <c r="O24" s="80"/>
      <c r="P24" s="80"/>
      <c r="Q24" s="80"/>
      <c r="R24" s="80"/>
      <c r="S24" s="80"/>
    </row>
  </sheetData>
  <mergeCells count="26">
    <mergeCell ref="B10:C10"/>
    <mergeCell ref="B19:C19"/>
    <mergeCell ref="B20:S20"/>
    <mergeCell ref="D22:E24"/>
    <mergeCell ref="G22:H22"/>
    <mergeCell ref="I22:J24"/>
    <mergeCell ref="L22:M22"/>
    <mergeCell ref="G23:H23"/>
    <mergeCell ref="L23:M23"/>
    <mergeCell ref="G24:H24"/>
    <mergeCell ref="L24:M24"/>
    <mergeCell ref="H7:J7"/>
    <mergeCell ref="K7:M7"/>
    <mergeCell ref="N7:P7"/>
    <mergeCell ref="Q7:S7"/>
    <mergeCell ref="B2:S2"/>
    <mergeCell ref="B3:S3"/>
    <mergeCell ref="B4:S4"/>
    <mergeCell ref="C5:E5"/>
    <mergeCell ref="G5:S5"/>
    <mergeCell ref="C6:E6"/>
    <mergeCell ref="G6:S6"/>
    <mergeCell ref="B7:B8"/>
    <mergeCell ref="C7:C8"/>
    <mergeCell ref="D7:D8"/>
    <mergeCell ref="E7:G7"/>
  </mergeCells>
  <pageMargins left="0.21" right="0.15" top="0.75" bottom="0.75" header="0.3" footer="0.3"/>
  <pageSetup scale="7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E50C0-263F-4057-B905-53ED4B150A27}">
  <dimension ref="A1:S39"/>
  <sheetViews>
    <sheetView workbookViewId="0">
      <pane xSplit="6" ySplit="9" topLeftCell="G13" activePane="bottomRight" state="frozen"/>
      <selection pane="topRight" activeCell="G1" sqref="G1"/>
      <selection pane="bottomLeft" activeCell="A10" sqref="A10"/>
      <selection pane="bottomRight" activeCell="U1" sqref="U1:W1048576"/>
    </sheetView>
  </sheetViews>
  <sheetFormatPr defaultRowHeight="15"/>
  <cols>
    <col min="1" max="1" width="3.28515625" customWidth="1"/>
    <col min="2" max="2" width="9.5703125" customWidth="1"/>
    <col min="3" max="3" width="38.7109375" customWidth="1"/>
    <col min="4" max="4" width="15.42578125" customWidth="1"/>
    <col min="5" max="5" width="7.28515625" customWidth="1"/>
    <col min="6" max="6" width="11.5703125" customWidth="1"/>
    <col min="7" max="7" width="10.28515625" customWidth="1"/>
    <col min="8" max="8" width="6.5703125" customWidth="1"/>
    <col min="9" max="9" width="13" customWidth="1"/>
    <col min="10" max="10" width="9.5703125" customWidth="1"/>
    <col min="11" max="11" width="7.85546875" customWidth="1"/>
    <col min="12" max="12" width="11.5703125" customWidth="1"/>
    <col min="13" max="13" width="9.7109375" customWidth="1"/>
    <col min="14" max="14" width="6.140625" customWidth="1"/>
    <col min="15" max="15" width="10.85546875" customWidth="1"/>
    <col min="16" max="16" width="10.42578125" customWidth="1"/>
    <col min="17" max="17" width="11.28515625" customWidth="1"/>
    <col min="18" max="18" width="10.140625" customWidth="1"/>
    <col min="19" max="19" width="11" customWidth="1"/>
  </cols>
  <sheetData>
    <row r="1" spans="1:19">
      <c r="A1" s="83"/>
      <c r="B1" s="84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19">
      <c r="A2" s="83"/>
      <c r="B2" s="950" t="s">
        <v>271</v>
      </c>
      <c r="C2" s="950"/>
      <c r="D2" s="950"/>
      <c r="E2" s="950"/>
      <c r="F2" s="950"/>
      <c r="G2" s="950"/>
      <c r="H2" s="950"/>
      <c r="I2" s="950"/>
      <c r="J2" s="950"/>
      <c r="K2" s="950"/>
      <c r="L2" s="950"/>
      <c r="M2" s="950"/>
      <c r="N2" s="950"/>
      <c r="O2" s="950"/>
      <c r="P2" s="950"/>
      <c r="Q2" s="950"/>
      <c r="R2" s="950"/>
      <c r="S2" s="950"/>
    </row>
    <row r="3" spans="1:19">
      <c r="A3" s="152"/>
      <c r="B3" s="951" t="s">
        <v>678</v>
      </c>
      <c r="C3" s="951"/>
      <c r="D3" s="951"/>
      <c r="E3" s="951"/>
      <c r="F3" s="951"/>
      <c r="G3" s="951"/>
      <c r="H3" s="951"/>
      <c r="I3" s="951"/>
      <c r="J3" s="951"/>
      <c r="K3" s="951"/>
      <c r="L3" s="951"/>
      <c r="M3" s="951"/>
      <c r="N3" s="951"/>
      <c r="O3" s="951"/>
      <c r="P3" s="951"/>
      <c r="Q3" s="951"/>
      <c r="R3" s="951"/>
      <c r="S3" s="951"/>
    </row>
    <row r="4" spans="1:19" ht="15.75" thickBot="1">
      <c r="A4" s="153"/>
      <c r="B4" s="952" t="s">
        <v>1</v>
      </c>
      <c r="C4" s="952"/>
      <c r="D4" s="952"/>
      <c r="E4" s="952"/>
      <c r="F4" s="952"/>
      <c r="G4" s="952"/>
      <c r="H4" s="952"/>
      <c r="I4" s="952"/>
      <c r="J4" s="952"/>
      <c r="K4" s="952"/>
      <c r="L4" s="952"/>
      <c r="M4" s="952"/>
      <c r="N4" s="952"/>
      <c r="O4" s="952"/>
      <c r="P4" s="952"/>
      <c r="Q4" s="952"/>
      <c r="R4" s="952"/>
      <c r="S4" s="952"/>
    </row>
    <row r="5" spans="1:19" ht="24.75" thickTop="1">
      <c r="A5" s="152"/>
      <c r="B5" s="154" t="s">
        <v>133</v>
      </c>
      <c r="C5" s="953" t="s">
        <v>677</v>
      </c>
      <c r="D5" s="953"/>
      <c r="E5" s="953"/>
      <c r="F5" s="155" t="s">
        <v>3</v>
      </c>
      <c r="G5" s="954" t="s">
        <v>4</v>
      </c>
      <c r="H5" s="954"/>
      <c r="I5" s="954"/>
      <c r="J5" s="954"/>
      <c r="K5" s="954"/>
      <c r="L5" s="954"/>
      <c r="M5" s="954"/>
      <c r="N5" s="954"/>
      <c r="O5" s="954"/>
      <c r="P5" s="954"/>
      <c r="Q5" s="954"/>
      <c r="R5" s="954"/>
      <c r="S5" s="954"/>
    </row>
    <row r="6" spans="1:19" ht="24">
      <c r="A6" s="152"/>
      <c r="B6" s="156" t="s">
        <v>134</v>
      </c>
      <c r="C6" s="943" t="s">
        <v>31</v>
      </c>
      <c r="D6" s="943"/>
      <c r="E6" s="943"/>
      <c r="F6" s="157" t="s">
        <v>135</v>
      </c>
      <c r="G6" s="944" t="s">
        <v>30</v>
      </c>
      <c r="H6" s="944"/>
      <c r="I6" s="944"/>
      <c r="J6" s="944"/>
      <c r="K6" s="944"/>
      <c r="L6" s="944"/>
      <c r="M6" s="944"/>
      <c r="N6" s="944"/>
      <c r="O6" s="944"/>
      <c r="P6" s="944"/>
      <c r="Q6" s="944"/>
      <c r="R6" s="944"/>
      <c r="S6" s="944"/>
    </row>
    <row r="7" spans="1:19" ht="15" customHeight="1">
      <c r="A7" s="152"/>
      <c r="B7" s="945" t="s">
        <v>272</v>
      </c>
      <c r="C7" s="946" t="s">
        <v>273</v>
      </c>
      <c r="D7" s="947" t="s">
        <v>274</v>
      </c>
      <c r="E7" s="948" t="s">
        <v>137</v>
      </c>
      <c r="F7" s="948"/>
      <c r="G7" s="948"/>
      <c r="H7" s="948" t="s">
        <v>275</v>
      </c>
      <c r="I7" s="948"/>
      <c r="J7" s="948"/>
      <c r="K7" s="948" t="s">
        <v>275</v>
      </c>
      <c r="L7" s="948"/>
      <c r="M7" s="948"/>
      <c r="N7" s="948" t="s">
        <v>275</v>
      </c>
      <c r="O7" s="948"/>
      <c r="P7" s="948"/>
      <c r="Q7" s="949" t="s">
        <v>276</v>
      </c>
      <c r="R7" s="949"/>
      <c r="S7" s="949"/>
    </row>
    <row r="8" spans="1:19" ht="63">
      <c r="A8" s="152"/>
      <c r="B8" s="945"/>
      <c r="C8" s="946"/>
      <c r="D8" s="947"/>
      <c r="E8" s="158" t="s">
        <v>277</v>
      </c>
      <c r="F8" s="159" t="s">
        <v>278</v>
      </c>
      <c r="G8" s="160" t="s">
        <v>279</v>
      </c>
      <c r="H8" s="161" t="s">
        <v>280</v>
      </c>
      <c r="I8" s="159" t="s">
        <v>281</v>
      </c>
      <c r="J8" s="162" t="s">
        <v>282</v>
      </c>
      <c r="K8" s="161" t="s">
        <v>283</v>
      </c>
      <c r="L8" s="159" t="s">
        <v>284</v>
      </c>
      <c r="M8" s="162" t="s">
        <v>285</v>
      </c>
      <c r="N8" s="161" t="s">
        <v>286</v>
      </c>
      <c r="O8" s="159" t="s">
        <v>287</v>
      </c>
      <c r="P8" s="162" t="s">
        <v>288</v>
      </c>
      <c r="Q8" s="161" t="s">
        <v>289</v>
      </c>
      <c r="R8" s="159" t="s">
        <v>290</v>
      </c>
      <c r="S8" s="163" t="s">
        <v>291</v>
      </c>
    </row>
    <row r="9" spans="1:19" ht="15.75" thickBot="1">
      <c r="A9" s="152"/>
      <c r="B9" s="164"/>
      <c r="C9" s="165"/>
      <c r="D9" s="165"/>
      <c r="E9" s="165" t="s">
        <v>14</v>
      </c>
      <c r="F9" s="165" t="s">
        <v>15</v>
      </c>
      <c r="G9" s="165" t="s">
        <v>16</v>
      </c>
      <c r="H9" s="165" t="s">
        <v>17</v>
      </c>
      <c r="I9" s="165" t="s">
        <v>18</v>
      </c>
      <c r="J9" s="165" t="s">
        <v>19</v>
      </c>
      <c r="K9" s="165" t="s">
        <v>292</v>
      </c>
      <c r="L9" s="165" t="s">
        <v>21</v>
      </c>
      <c r="M9" s="165" t="s">
        <v>22</v>
      </c>
      <c r="N9" s="165" t="s">
        <v>293</v>
      </c>
      <c r="O9" s="165" t="s">
        <v>294</v>
      </c>
      <c r="P9" s="165" t="s">
        <v>295</v>
      </c>
      <c r="Q9" s="165" t="s">
        <v>296</v>
      </c>
      <c r="R9" s="165" t="s">
        <v>297</v>
      </c>
      <c r="S9" s="166" t="s">
        <v>298</v>
      </c>
    </row>
    <row r="10" spans="1:19" ht="23.25" customHeight="1" thickTop="1">
      <c r="A10" s="152"/>
      <c r="B10" s="956" t="s">
        <v>299</v>
      </c>
      <c r="C10" s="956"/>
      <c r="D10" s="167"/>
      <c r="E10" s="168"/>
      <c r="F10" s="167"/>
      <c r="G10" s="168"/>
      <c r="H10" s="167"/>
      <c r="I10" s="168"/>
      <c r="J10" s="169"/>
      <c r="K10" s="167"/>
      <c r="L10" s="168"/>
      <c r="M10" s="169"/>
      <c r="N10" s="167"/>
      <c r="O10" s="168"/>
      <c r="P10" s="169"/>
      <c r="Q10" s="167"/>
      <c r="R10" s="168"/>
      <c r="S10" s="170"/>
    </row>
    <row r="11" spans="1:19">
      <c r="A11" s="152"/>
      <c r="B11" s="171" t="s">
        <v>157</v>
      </c>
      <c r="C11" s="172" t="s">
        <v>158</v>
      </c>
      <c r="D11" s="173" t="s">
        <v>338</v>
      </c>
      <c r="E11" s="143">
        <v>14460</v>
      </c>
      <c r="F11" s="174">
        <v>447810877</v>
      </c>
      <c r="G11" s="143">
        <f>F11/E11</f>
        <v>30968.940318118948</v>
      </c>
      <c r="H11" s="143">
        <v>15100</v>
      </c>
      <c r="I11" s="143">
        <v>489194000</v>
      </c>
      <c r="J11" s="143">
        <f>I11/H11</f>
        <v>32396.953642384105</v>
      </c>
      <c r="K11" s="143">
        <v>15100</v>
      </c>
      <c r="L11" s="143">
        <v>491504000</v>
      </c>
      <c r="M11" s="143">
        <f>L11/K11</f>
        <v>32549.933774834437</v>
      </c>
      <c r="N11" s="143">
        <v>5000</v>
      </c>
      <c r="O11" s="143">
        <v>157433736</v>
      </c>
      <c r="P11" s="143">
        <f>O11/N11</f>
        <v>31486.747200000002</v>
      </c>
      <c r="Q11" s="143">
        <f>P11-G11</f>
        <v>517.80688188105341</v>
      </c>
      <c r="R11" s="143">
        <f>P11-J11</f>
        <v>-910.20644238410387</v>
      </c>
      <c r="S11" s="246">
        <f>P11-M11</f>
        <v>-1063.1865748344353</v>
      </c>
    </row>
    <row r="12" spans="1:19">
      <c r="A12" s="152"/>
      <c r="B12" s="171" t="s">
        <v>159</v>
      </c>
      <c r="C12" s="172" t="s">
        <v>160</v>
      </c>
      <c r="D12" s="173" t="s">
        <v>339</v>
      </c>
      <c r="E12" s="143">
        <v>1785</v>
      </c>
      <c r="F12" s="174">
        <v>73259872</v>
      </c>
      <c r="G12" s="143">
        <f t="shared" ref="G12" si="0">F12/E12</f>
        <v>41041.945098039214</v>
      </c>
      <c r="H12" s="143">
        <v>2050</v>
      </c>
      <c r="I12" s="143">
        <v>83367000</v>
      </c>
      <c r="J12" s="143">
        <f t="shared" ref="J12:J19" si="1">I12/H12</f>
        <v>40666.829268292684</v>
      </c>
      <c r="K12" s="143">
        <v>2050</v>
      </c>
      <c r="L12" s="143">
        <v>83367000</v>
      </c>
      <c r="M12" s="143">
        <f t="shared" ref="M12:M19" si="2">L12/K12</f>
        <v>40666.829268292684</v>
      </c>
      <c r="N12" s="143">
        <v>425</v>
      </c>
      <c r="O12" s="143">
        <v>17287467</v>
      </c>
      <c r="P12" s="143">
        <f t="shared" ref="P12:P13" si="3">O12/N12</f>
        <v>40676.392941176469</v>
      </c>
      <c r="Q12" s="143">
        <f t="shared" ref="Q12:Q25" si="4">P12-G12</f>
        <v>-365.5521568627446</v>
      </c>
      <c r="R12" s="143">
        <f t="shared" ref="R12:R25" si="5">P12-J12</f>
        <v>9.5636728837853298</v>
      </c>
      <c r="S12" s="246">
        <f t="shared" ref="S12:S25" si="6">P12-M12</f>
        <v>9.5636728837853298</v>
      </c>
    </row>
    <row r="13" spans="1:19">
      <c r="A13" s="152"/>
      <c r="B13" s="171" t="s">
        <v>163</v>
      </c>
      <c r="C13" s="172" t="s">
        <v>164</v>
      </c>
      <c r="D13" s="173" t="s">
        <v>340</v>
      </c>
      <c r="E13" s="143">
        <v>655</v>
      </c>
      <c r="F13" s="174">
        <v>108480451</v>
      </c>
      <c r="G13" s="143">
        <f t="shared" ref="G13" si="7">F13/E13</f>
        <v>165619.00916030534</v>
      </c>
      <c r="H13" s="143">
        <v>749</v>
      </c>
      <c r="I13" s="143">
        <v>123416000</v>
      </c>
      <c r="J13" s="143">
        <f t="shared" si="1"/>
        <v>164774.36582109481</v>
      </c>
      <c r="K13" s="143">
        <v>749</v>
      </c>
      <c r="L13" s="143">
        <v>123416000</v>
      </c>
      <c r="M13" s="143">
        <f t="shared" si="2"/>
        <v>164774.36582109481</v>
      </c>
      <c r="N13" s="143">
        <v>226</v>
      </c>
      <c r="O13" s="143">
        <v>37335209</v>
      </c>
      <c r="P13" s="143">
        <f t="shared" si="3"/>
        <v>165200.03982300885</v>
      </c>
      <c r="Q13" s="143">
        <f t="shared" si="4"/>
        <v>-418.96933729649754</v>
      </c>
      <c r="R13" s="143">
        <f t="shared" si="5"/>
        <v>425.67400191404158</v>
      </c>
      <c r="S13" s="246">
        <f t="shared" si="6"/>
        <v>425.67400191404158</v>
      </c>
    </row>
    <row r="14" spans="1:19">
      <c r="A14" s="152"/>
      <c r="B14" s="171" t="s">
        <v>165</v>
      </c>
      <c r="C14" s="172" t="s">
        <v>166</v>
      </c>
      <c r="D14" s="173" t="s">
        <v>341</v>
      </c>
      <c r="E14" s="143">
        <v>0</v>
      </c>
      <c r="F14" s="174">
        <v>0</v>
      </c>
      <c r="G14" s="143">
        <v>0</v>
      </c>
      <c r="H14" s="143">
        <v>10</v>
      </c>
      <c r="I14" s="143">
        <v>1000000</v>
      </c>
      <c r="J14" s="143">
        <f t="shared" si="1"/>
        <v>100000</v>
      </c>
      <c r="K14" s="143">
        <v>10</v>
      </c>
      <c r="L14" s="143">
        <v>1000000</v>
      </c>
      <c r="M14" s="143">
        <f t="shared" si="2"/>
        <v>100000</v>
      </c>
      <c r="N14" s="143"/>
      <c r="O14" s="174"/>
      <c r="P14" s="143"/>
      <c r="Q14" s="143">
        <f t="shared" ref="Q14" si="8">P14-G14</f>
        <v>0</v>
      </c>
      <c r="R14" s="143">
        <f t="shared" ref="R14" si="9">P14-J14</f>
        <v>-100000</v>
      </c>
      <c r="S14" s="246">
        <f t="shared" ref="S14" si="10">P14-M14</f>
        <v>-100000</v>
      </c>
    </row>
    <row r="15" spans="1:19">
      <c r="A15" s="152"/>
      <c r="B15" s="171" t="s">
        <v>167</v>
      </c>
      <c r="C15" s="172" t="s">
        <v>168</v>
      </c>
      <c r="D15" s="173" t="s">
        <v>341</v>
      </c>
      <c r="E15" s="143">
        <v>10</v>
      </c>
      <c r="F15" s="174">
        <v>907799</v>
      </c>
      <c r="G15" s="143">
        <f t="shared" ref="G15:G23" si="11">F15/E15</f>
        <v>90779.9</v>
      </c>
      <c r="H15" s="143">
        <v>0</v>
      </c>
      <c r="I15" s="143">
        <v>0</v>
      </c>
      <c r="J15" s="143"/>
      <c r="K15" s="143">
        <v>0</v>
      </c>
      <c r="L15" s="143">
        <v>0</v>
      </c>
      <c r="M15" s="143">
        <v>0</v>
      </c>
      <c r="N15" s="143"/>
      <c r="O15" s="174"/>
      <c r="P15" s="143"/>
      <c r="Q15" s="143">
        <f t="shared" si="4"/>
        <v>-90779.9</v>
      </c>
      <c r="R15" s="143">
        <f t="shared" si="5"/>
        <v>0</v>
      </c>
      <c r="S15" s="246">
        <f t="shared" si="6"/>
        <v>0</v>
      </c>
    </row>
    <row r="16" spans="1:19">
      <c r="A16" s="152"/>
      <c r="B16" s="171" t="s">
        <v>169</v>
      </c>
      <c r="C16" s="172" t="s">
        <v>170</v>
      </c>
      <c r="D16" s="173" t="s">
        <v>341</v>
      </c>
      <c r="E16" s="143">
        <v>10</v>
      </c>
      <c r="F16" s="174">
        <v>981360</v>
      </c>
      <c r="G16" s="143">
        <f t="shared" si="11"/>
        <v>98136</v>
      </c>
      <c r="H16" s="143">
        <v>10</v>
      </c>
      <c r="I16" s="143">
        <v>1000000</v>
      </c>
      <c r="J16" s="143">
        <f t="shared" si="1"/>
        <v>100000</v>
      </c>
      <c r="K16" s="143">
        <v>10</v>
      </c>
      <c r="L16" s="143">
        <v>1000000</v>
      </c>
      <c r="M16" s="143">
        <f t="shared" si="2"/>
        <v>100000</v>
      </c>
      <c r="N16" s="143"/>
      <c r="O16" s="174"/>
      <c r="P16" s="143"/>
      <c r="Q16" s="143">
        <f t="shared" si="4"/>
        <v>-98136</v>
      </c>
      <c r="R16" s="143">
        <f t="shared" si="5"/>
        <v>-100000</v>
      </c>
      <c r="S16" s="246">
        <f t="shared" si="6"/>
        <v>-100000</v>
      </c>
    </row>
    <row r="17" spans="1:19">
      <c r="A17" s="152"/>
      <c r="B17" s="171" t="s">
        <v>409</v>
      </c>
      <c r="C17" s="172" t="s">
        <v>410</v>
      </c>
      <c r="D17" s="173" t="s">
        <v>341</v>
      </c>
      <c r="E17" s="143">
        <v>5</v>
      </c>
      <c r="F17" s="174">
        <v>500000</v>
      </c>
      <c r="G17" s="143">
        <f t="shared" si="11"/>
        <v>100000</v>
      </c>
      <c r="H17" s="143"/>
      <c r="I17" s="143">
        <v>0</v>
      </c>
      <c r="J17" s="143"/>
      <c r="K17" s="143">
        <v>0</v>
      </c>
      <c r="L17" s="143">
        <v>0</v>
      </c>
      <c r="M17" s="143"/>
      <c r="N17" s="143"/>
      <c r="O17" s="174"/>
      <c r="P17" s="143"/>
      <c r="Q17" s="143">
        <f t="shared" si="4"/>
        <v>-100000</v>
      </c>
      <c r="R17" s="143">
        <f t="shared" si="5"/>
        <v>0</v>
      </c>
      <c r="S17" s="246">
        <f t="shared" si="6"/>
        <v>0</v>
      </c>
    </row>
    <row r="18" spans="1:19">
      <c r="A18" s="152"/>
      <c r="B18" s="171" t="s">
        <v>390</v>
      </c>
      <c r="C18" s="172" t="s">
        <v>391</v>
      </c>
      <c r="D18" s="173" t="s">
        <v>341</v>
      </c>
      <c r="E18" s="143">
        <v>10</v>
      </c>
      <c r="F18" s="174">
        <v>905465</v>
      </c>
      <c r="G18" s="143">
        <f t="shared" si="11"/>
        <v>90546.5</v>
      </c>
      <c r="H18" s="143">
        <v>10</v>
      </c>
      <c r="I18" s="143">
        <v>1000000</v>
      </c>
      <c r="J18" s="143">
        <f t="shared" si="1"/>
        <v>100000</v>
      </c>
      <c r="K18" s="143">
        <v>10</v>
      </c>
      <c r="L18" s="143">
        <v>1000000</v>
      </c>
      <c r="M18" s="143">
        <f t="shared" si="2"/>
        <v>100000</v>
      </c>
      <c r="N18" s="143"/>
      <c r="O18" s="174"/>
      <c r="P18" s="143"/>
      <c r="Q18" s="143">
        <f t="shared" si="4"/>
        <v>-90546.5</v>
      </c>
      <c r="R18" s="143">
        <f t="shared" si="5"/>
        <v>-100000</v>
      </c>
      <c r="S18" s="246">
        <f t="shared" si="6"/>
        <v>-100000</v>
      </c>
    </row>
    <row r="19" spans="1:19">
      <c r="A19" s="152"/>
      <c r="B19" s="171" t="s">
        <v>350</v>
      </c>
      <c r="C19" s="172" t="s">
        <v>351</v>
      </c>
      <c r="D19" s="173" t="s">
        <v>341</v>
      </c>
      <c r="E19" s="143">
        <v>10</v>
      </c>
      <c r="F19" s="174">
        <v>997680</v>
      </c>
      <c r="G19" s="143">
        <f t="shared" si="11"/>
        <v>99768</v>
      </c>
      <c r="H19" s="143">
        <v>10</v>
      </c>
      <c r="I19" s="143">
        <v>1000000</v>
      </c>
      <c r="J19" s="143">
        <f t="shared" si="1"/>
        <v>100000</v>
      </c>
      <c r="K19" s="143">
        <v>10</v>
      </c>
      <c r="L19" s="143">
        <v>1000000</v>
      </c>
      <c r="M19" s="143">
        <f t="shared" si="2"/>
        <v>100000</v>
      </c>
      <c r="N19" s="143"/>
      <c r="O19" s="174"/>
      <c r="P19" s="143"/>
      <c r="Q19" s="143">
        <f t="shared" si="4"/>
        <v>-99768</v>
      </c>
      <c r="R19" s="143">
        <f t="shared" si="5"/>
        <v>-100000</v>
      </c>
      <c r="S19" s="246">
        <f t="shared" si="6"/>
        <v>-100000</v>
      </c>
    </row>
    <row r="20" spans="1:19">
      <c r="A20" s="152"/>
      <c r="B20" s="171" t="s">
        <v>171</v>
      </c>
      <c r="C20" s="172" t="s">
        <v>172</v>
      </c>
      <c r="D20" s="173" t="s">
        <v>341</v>
      </c>
      <c r="E20" s="143">
        <v>7</v>
      </c>
      <c r="F20" s="174">
        <v>725809</v>
      </c>
      <c r="G20" s="143">
        <f t="shared" si="11"/>
        <v>103687</v>
      </c>
      <c r="H20" s="143"/>
      <c r="I20" s="174"/>
      <c r="J20" s="143"/>
      <c r="K20" s="143"/>
      <c r="L20" s="174"/>
      <c r="M20" s="143"/>
      <c r="N20" s="143"/>
      <c r="O20" s="174"/>
      <c r="P20" s="143"/>
      <c r="Q20" s="143">
        <f t="shared" si="4"/>
        <v>-103687</v>
      </c>
      <c r="R20" s="143">
        <f t="shared" si="5"/>
        <v>0</v>
      </c>
      <c r="S20" s="246">
        <f t="shared" si="6"/>
        <v>0</v>
      </c>
    </row>
    <row r="21" spans="1:19">
      <c r="A21" s="152"/>
      <c r="B21" s="171" t="s">
        <v>352</v>
      </c>
      <c r="C21" s="172" t="s">
        <v>353</v>
      </c>
      <c r="D21" s="173" t="s">
        <v>341</v>
      </c>
      <c r="E21" s="143">
        <v>10</v>
      </c>
      <c r="F21" s="174">
        <v>852100</v>
      </c>
      <c r="G21" s="143">
        <f t="shared" si="11"/>
        <v>85210</v>
      </c>
      <c r="H21" s="143"/>
      <c r="I21" s="174"/>
      <c r="J21" s="143"/>
      <c r="K21" s="143"/>
      <c r="L21" s="174"/>
      <c r="M21" s="143"/>
      <c r="N21" s="143"/>
      <c r="O21" s="174"/>
      <c r="P21" s="143"/>
      <c r="Q21" s="143">
        <f t="shared" si="4"/>
        <v>-85210</v>
      </c>
      <c r="R21" s="143">
        <f t="shared" si="5"/>
        <v>0</v>
      </c>
      <c r="S21" s="246">
        <f t="shared" si="6"/>
        <v>0</v>
      </c>
    </row>
    <row r="22" spans="1:19">
      <c r="A22" s="152"/>
      <c r="B22" s="171" t="s">
        <v>411</v>
      </c>
      <c r="C22" s="172" t="s">
        <v>412</v>
      </c>
      <c r="D22" s="173" t="s">
        <v>341</v>
      </c>
      <c r="E22" s="143">
        <v>10</v>
      </c>
      <c r="F22" s="174">
        <v>979147</v>
      </c>
      <c r="G22" s="143">
        <f t="shared" si="11"/>
        <v>97914.7</v>
      </c>
      <c r="H22" s="143"/>
      <c r="I22" s="174"/>
      <c r="J22" s="143"/>
      <c r="K22" s="143"/>
      <c r="L22" s="174"/>
      <c r="M22" s="143"/>
      <c r="N22" s="143"/>
      <c r="O22" s="174"/>
      <c r="P22" s="143"/>
      <c r="Q22" s="143">
        <f t="shared" si="4"/>
        <v>-97914.7</v>
      </c>
      <c r="R22" s="143">
        <f t="shared" si="5"/>
        <v>0</v>
      </c>
      <c r="S22" s="246">
        <f t="shared" si="6"/>
        <v>0</v>
      </c>
    </row>
    <row r="23" spans="1:19">
      <c r="A23" s="152"/>
      <c r="B23" s="171" t="s">
        <v>413</v>
      </c>
      <c r="C23" s="172" t="s">
        <v>414</v>
      </c>
      <c r="D23" s="173" t="s">
        <v>444</v>
      </c>
      <c r="E23" s="143">
        <v>10</v>
      </c>
      <c r="F23" s="174">
        <v>817404</v>
      </c>
      <c r="G23" s="143">
        <f t="shared" si="11"/>
        <v>81740.399999999994</v>
      </c>
      <c r="H23" s="143"/>
      <c r="I23" s="174"/>
      <c r="J23" s="143"/>
      <c r="K23" s="143"/>
      <c r="L23" s="174"/>
      <c r="M23" s="143"/>
      <c r="N23" s="143"/>
      <c r="O23" s="174"/>
      <c r="P23" s="143"/>
      <c r="Q23" s="143">
        <f t="shared" si="4"/>
        <v>-81740.399999999994</v>
      </c>
      <c r="R23" s="143">
        <f t="shared" si="5"/>
        <v>0</v>
      </c>
      <c r="S23" s="246">
        <f t="shared" si="6"/>
        <v>0</v>
      </c>
    </row>
    <row r="24" spans="1:19">
      <c r="A24" s="152"/>
      <c r="B24" s="171" t="s">
        <v>354</v>
      </c>
      <c r="C24" s="172" t="s">
        <v>355</v>
      </c>
      <c r="D24" s="173" t="s">
        <v>344</v>
      </c>
      <c r="E24" s="143">
        <v>1</v>
      </c>
      <c r="F24" s="174">
        <v>929800</v>
      </c>
      <c r="G24" s="143">
        <f t="shared" ref="G24:G30" si="12">F24/E24</f>
        <v>929800</v>
      </c>
      <c r="H24" s="143"/>
      <c r="I24" s="174"/>
      <c r="J24" s="143"/>
      <c r="K24" s="143"/>
      <c r="L24" s="174"/>
      <c r="M24" s="143"/>
      <c r="N24" s="143"/>
      <c r="O24" s="174"/>
      <c r="P24" s="143"/>
      <c r="Q24" s="143">
        <f t="shared" si="4"/>
        <v>-929800</v>
      </c>
      <c r="R24" s="143">
        <f t="shared" si="5"/>
        <v>0</v>
      </c>
      <c r="S24" s="246">
        <f t="shared" si="6"/>
        <v>0</v>
      </c>
    </row>
    <row r="25" spans="1:19" ht="27">
      <c r="A25" s="152"/>
      <c r="B25" s="171" t="s">
        <v>415</v>
      </c>
      <c r="C25" s="172" t="s">
        <v>440</v>
      </c>
      <c r="D25" s="173" t="s">
        <v>445</v>
      </c>
      <c r="E25" s="143">
        <v>1</v>
      </c>
      <c r="F25" s="174">
        <v>243000</v>
      </c>
      <c r="G25" s="143">
        <f t="shared" si="12"/>
        <v>243000</v>
      </c>
      <c r="H25" s="143"/>
      <c r="I25" s="174"/>
      <c r="J25" s="143"/>
      <c r="K25" s="143"/>
      <c r="L25" s="174"/>
      <c r="M25" s="143"/>
      <c r="N25" s="143"/>
      <c r="O25" s="174"/>
      <c r="P25" s="143"/>
      <c r="Q25" s="143">
        <f t="shared" si="4"/>
        <v>-243000</v>
      </c>
      <c r="R25" s="143">
        <f t="shared" si="5"/>
        <v>0</v>
      </c>
      <c r="S25" s="246">
        <f t="shared" si="6"/>
        <v>0</v>
      </c>
    </row>
    <row r="26" spans="1:19">
      <c r="A26" s="152"/>
      <c r="B26" s="171" t="s">
        <v>356</v>
      </c>
      <c r="C26" s="172" t="s">
        <v>448</v>
      </c>
      <c r="D26" s="173" t="s">
        <v>444</v>
      </c>
      <c r="E26" s="143">
        <v>10</v>
      </c>
      <c r="F26" s="174">
        <v>982800</v>
      </c>
      <c r="G26" s="143">
        <f t="shared" si="12"/>
        <v>98280</v>
      </c>
      <c r="H26" s="143">
        <v>10</v>
      </c>
      <c r="I26" s="143">
        <v>1000000</v>
      </c>
      <c r="J26" s="143">
        <f t="shared" ref="J26" si="13">I26/H26</f>
        <v>100000</v>
      </c>
      <c r="K26" s="143">
        <v>10</v>
      </c>
      <c r="L26" s="143">
        <v>1000000</v>
      </c>
      <c r="M26" s="143">
        <f t="shared" ref="M26" si="14">L26/K26</f>
        <v>100000</v>
      </c>
      <c r="N26" s="143"/>
      <c r="O26" s="174"/>
      <c r="P26" s="143"/>
      <c r="Q26" s="143">
        <f>P26-G26</f>
        <v>-98280</v>
      </c>
      <c r="R26" s="143">
        <f t="shared" ref="R26" si="15">P26-J26</f>
        <v>-100000</v>
      </c>
      <c r="S26" s="246">
        <f t="shared" ref="S26" si="16">P26-M26</f>
        <v>-100000</v>
      </c>
    </row>
    <row r="27" spans="1:19" ht="18">
      <c r="A27" s="152"/>
      <c r="B27" s="171" t="s">
        <v>173</v>
      </c>
      <c r="C27" s="172" t="s">
        <v>174</v>
      </c>
      <c r="D27" s="173" t="s">
        <v>342</v>
      </c>
      <c r="E27" s="143">
        <v>1</v>
      </c>
      <c r="F27" s="174">
        <v>2400</v>
      </c>
      <c r="G27" s="143">
        <f t="shared" si="12"/>
        <v>2400</v>
      </c>
      <c r="H27" s="143"/>
      <c r="I27" s="174"/>
      <c r="J27" s="143"/>
      <c r="K27" s="143"/>
      <c r="L27" s="174"/>
      <c r="M27" s="143"/>
      <c r="N27" s="143"/>
      <c r="O27" s="174"/>
      <c r="P27" s="143"/>
      <c r="Q27" s="143"/>
      <c r="R27" s="143"/>
      <c r="S27" s="246"/>
    </row>
    <row r="28" spans="1:19" ht="18">
      <c r="A28" s="152"/>
      <c r="B28" s="171" t="s">
        <v>175</v>
      </c>
      <c r="C28" s="172" t="s">
        <v>176</v>
      </c>
      <c r="D28" s="173" t="s">
        <v>342</v>
      </c>
      <c r="E28" s="143">
        <v>1</v>
      </c>
      <c r="F28" s="174">
        <v>2260</v>
      </c>
      <c r="G28" s="143">
        <f t="shared" si="12"/>
        <v>2260</v>
      </c>
      <c r="H28" s="143"/>
      <c r="I28" s="174"/>
      <c r="J28" s="143"/>
      <c r="K28" s="143"/>
      <c r="L28" s="174"/>
      <c r="M28" s="143"/>
      <c r="N28" s="143"/>
      <c r="O28" s="174"/>
      <c r="P28" s="143"/>
      <c r="Q28" s="143"/>
      <c r="R28" s="143"/>
      <c r="S28" s="246"/>
    </row>
    <row r="29" spans="1:19">
      <c r="A29" s="152"/>
      <c r="B29" s="171" t="s">
        <v>177</v>
      </c>
      <c r="C29" s="172" t="s">
        <v>178</v>
      </c>
      <c r="D29" s="173" t="s">
        <v>343</v>
      </c>
      <c r="E29" s="143">
        <v>1</v>
      </c>
      <c r="F29" s="174">
        <v>1346590</v>
      </c>
      <c r="G29" s="143">
        <f t="shared" si="12"/>
        <v>1346590</v>
      </c>
      <c r="H29" s="143"/>
      <c r="I29" s="174"/>
      <c r="J29" s="143"/>
      <c r="K29" s="143"/>
      <c r="L29" s="174"/>
      <c r="M29" s="143"/>
      <c r="N29" s="143"/>
      <c r="O29" s="174"/>
      <c r="P29" s="143"/>
      <c r="Q29" s="143"/>
      <c r="R29" s="143"/>
      <c r="S29" s="246"/>
    </row>
    <row r="30" spans="1:19">
      <c r="A30" s="152"/>
      <c r="B30" s="171" t="s">
        <v>179</v>
      </c>
      <c r="C30" s="172" t="s">
        <v>180</v>
      </c>
      <c r="D30" s="173" t="s">
        <v>343</v>
      </c>
      <c r="E30" s="143">
        <v>1</v>
      </c>
      <c r="F30" s="174">
        <v>237200</v>
      </c>
      <c r="G30" s="143">
        <f t="shared" si="12"/>
        <v>237200</v>
      </c>
      <c r="H30" s="143"/>
      <c r="I30" s="174"/>
      <c r="J30" s="143"/>
      <c r="K30" s="143"/>
      <c r="L30" s="174"/>
      <c r="M30" s="143"/>
      <c r="N30" s="143"/>
      <c r="O30" s="174"/>
      <c r="P30" s="143"/>
      <c r="Q30" s="143"/>
      <c r="R30" s="143"/>
      <c r="S30" s="246"/>
    </row>
    <row r="31" spans="1:19" ht="19.5" customHeight="1">
      <c r="A31" s="152"/>
      <c r="B31" s="171" t="s">
        <v>329</v>
      </c>
      <c r="C31" s="172" t="s">
        <v>79</v>
      </c>
      <c r="D31" s="173"/>
      <c r="E31" s="269"/>
      <c r="F31" s="268">
        <f>SUM(F11:F30)</f>
        <v>640962014</v>
      </c>
      <c r="G31" s="269"/>
      <c r="H31" s="269"/>
      <c r="I31" s="268">
        <f>SUM(I11:I30)</f>
        <v>700977000</v>
      </c>
      <c r="J31" s="269"/>
      <c r="K31" s="278"/>
      <c r="L31" s="268">
        <f>SUM(L11:L30)</f>
        <v>703287000</v>
      </c>
      <c r="M31" s="269"/>
      <c r="N31" s="269"/>
      <c r="O31" s="268">
        <f>SUM(O11:O30)</f>
        <v>212056412</v>
      </c>
      <c r="P31" s="269"/>
      <c r="Q31" s="269"/>
      <c r="R31" s="269"/>
      <c r="S31" s="270"/>
    </row>
    <row r="32" spans="1:19" ht="27.75" customHeight="1">
      <c r="A32" s="152"/>
      <c r="B32" s="871" t="s">
        <v>330</v>
      </c>
      <c r="C32" s="871"/>
      <c r="D32" s="11"/>
      <c r="E32" s="12"/>
      <c r="F32" s="11"/>
      <c r="G32" s="12"/>
      <c r="H32" s="11"/>
      <c r="I32" s="279"/>
      <c r="J32" s="13"/>
      <c r="K32" s="11"/>
      <c r="L32" s="12"/>
      <c r="M32" s="13"/>
      <c r="N32" s="11"/>
      <c r="O32" s="12"/>
      <c r="P32" s="13"/>
      <c r="Q32" s="11"/>
      <c r="R32" s="12"/>
      <c r="S32" s="140"/>
    </row>
    <row r="33" spans="1:19">
      <c r="A33" s="83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</row>
    <row r="34" spans="1:19">
      <c r="A34" s="83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</row>
    <row r="35" spans="1:19">
      <c r="A35" s="83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</row>
    <row r="36" spans="1:19">
      <c r="A36" s="3"/>
      <c r="B36" s="3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>
      <c r="A37" s="3"/>
      <c r="B37" s="3"/>
      <c r="C37" s="3"/>
      <c r="D37" s="957" t="s">
        <v>111</v>
      </c>
      <c r="E37" s="958"/>
      <c r="F37" s="37" t="s">
        <v>69</v>
      </c>
      <c r="G37" s="955"/>
      <c r="H37" s="955"/>
      <c r="I37" s="963" t="s">
        <v>68</v>
      </c>
      <c r="J37" s="963"/>
      <c r="K37" s="37" t="s">
        <v>69</v>
      </c>
      <c r="L37" s="955"/>
      <c r="M37" s="955"/>
      <c r="N37" s="3"/>
      <c r="O37" s="3"/>
      <c r="P37" s="3"/>
      <c r="Q37" s="3"/>
      <c r="R37" s="3"/>
      <c r="S37" s="3"/>
    </row>
    <row r="38" spans="1:19">
      <c r="A38" s="3"/>
      <c r="B38" s="3"/>
      <c r="C38" s="3"/>
      <c r="D38" s="959"/>
      <c r="E38" s="960"/>
      <c r="F38" s="37" t="s">
        <v>70</v>
      </c>
      <c r="G38" s="774"/>
      <c r="H38" s="774"/>
      <c r="I38" s="963"/>
      <c r="J38" s="963"/>
      <c r="K38" s="37" t="s">
        <v>70</v>
      </c>
      <c r="L38" s="774"/>
      <c r="M38" s="774"/>
      <c r="N38" s="3"/>
      <c r="O38" s="3"/>
      <c r="P38" s="3"/>
      <c r="Q38" s="3"/>
      <c r="R38" s="3"/>
      <c r="S38" s="3"/>
    </row>
    <row r="39" spans="1:19">
      <c r="A39" s="3"/>
      <c r="B39" s="3"/>
      <c r="C39" s="3"/>
      <c r="D39" s="961"/>
      <c r="E39" s="962"/>
      <c r="F39" s="37" t="s">
        <v>71</v>
      </c>
      <c r="G39" s="774"/>
      <c r="H39" s="774"/>
      <c r="I39" s="963"/>
      <c r="J39" s="963"/>
      <c r="K39" s="37" t="s">
        <v>71</v>
      </c>
      <c r="L39" s="774"/>
      <c r="M39" s="774"/>
      <c r="N39" s="3"/>
      <c r="O39" s="3"/>
      <c r="P39" s="3"/>
      <c r="Q39" s="3"/>
      <c r="R39" s="3"/>
      <c r="S39" s="3"/>
    </row>
  </sheetData>
  <mergeCells count="25">
    <mergeCell ref="G37:H37"/>
    <mergeCell ref="L37:M37"/>
    <mergeCell ref="B10:C10"/>
    <mergeCell ref="G38:H38"/>
    <mergeCell ref="L38:M38"/>
    <mergeCell ref="D37:E39"/>
    <mergeCell ref="I37:J39"/>
    <mergeCell ref="G39:H39"/>
    <mergeCell ref="L39:M39"/>
    <mergeCell ref="B32:C32"/>
    <mergeCell ref="B2:S2"/>
    <mergeCell ref="B3:S3"/>
    <mergeCell ref="B4:S4"/>
    <mergeCell ref="C5:E5"/>
    <mergeCell ref="G5:S5"/>
    <mergeCell ref="C6:E6"/>
    <mergeCell ref="G6:S6"/>
    <mergeCell ref="B7:B8"/>
    <mergeCell ref="C7:C8"/>
    <mergeCell ref="D7:D8"/>
    <mergeCell ref="E7:G7"/>
    <mergeCell ref="H7:J7"/>
    <mergeCell ref="K7:M7"/>
    <mergeCell ref="N7:P7"/>
    <mergeCell ref="Q7:S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17E0F-0964-4FEF-AE1A-468160F3AED7}">
  <dimension ref="A1:T24"/>
  <sheetViews>
    <sheetView zoomScale="90" zoomScaleNormal="90" workbookViewId="0">
      <selection activeCell="C13" sqref="C13"/>
    </sheetView>
  </sheetViews>
  <sheetFormatPr defaultRowHeight="15"/>
  <cols>
    <col min="1" max="1" width="3.28515625" customWidth="1"/>
    <col min="2" max="2" width="15" customWidth="1"/>
    <col min="3" max="3" width="50.42578125" customWidth="1"/>
    <col min="4" max="4" width="21.7109375" customWidth="1"/>
    <col min="5" max="5" width="11" customWidth="1"/>
    <col min="6" max="6" width="14" customWidth="1"/>
    <col min="7" max="7" width="11.7109375" customWidth="1"/>
    <col min="8" max="8" width="11" customWidth="1"/>
    <col min="9" max="9" width="16.140625" customWidth="1"/>
    <col min="10" max="10" width="12.85546875" customWidth="1"/>
    <col min="11" max="11" width="11" customWidth="1"/>
    <col min="12" max="12" width="13.28515625" customWidth="1"/>
    <col min="13" max="13" width="12.42578125" customWidth="1"/>
    <col min="14" max="14" width="11" customWidth="1"/>
    <col min="15" max="15" width="12.28515625" customWidth="1"/>
    <col min="16" max="16" width="10.42578125" customWidth="1"/>
    <col min="17" max="17" width="12.5703125" customWidth="1"/>
    <col min="18" max="18" width="13" customWidth="1"/>
    <col min="19" max="19" width="13.140625" customWidth="1"/>
  </cols>
  <sheetData>
    <row r="1" spans="1:19">
      <c r="A1" s="85"/>
      <c r="B1" s="86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>
      <c r="A2" s="85"/>
      <c r="B2" s="972" t="s">
        <v>271</v>
      </c>
      <c r="C2" s="972"/>
      <c r="D2" s="972"/>
      <c r="E2" s="972"/>
      <c r="F2" s="972"/>
      <c r="G2" s="972"/>
      <c r="H2" s="972"/>
      <c r="I2" s="972"/>
      <c r="J2" s="972"/>
      <c r="K2" s="972"/>
      <c r="L2" s="972"/>
      <c r="M2" s="972"/>
      <c r="N2" s="972"/>
      <c r="O2" s="972"/>
      <c r="P2" s="972"/>
      <c r="Q2" s="972"/>
      <c r="R2" s="972"/>
      <c r="S2" s="972"/>
    </row>
    <row r="3" spans="1:19">
      <c r="A3" s="175"/>
      <c r="B3" s="980" t="s">
        <v>678</v>
      </c>
      <c r="C3" s="980"/>
      <c r="D3" s="980"/>
      <c r="E3" s="980"/>
      <c r="F3" s="980"/>
      <c r="G3" s="980"/>
      <c r="H3" s="980"/>
      <c r="I3" s="980"/>
      <c r="J3" s="980"/>
      <c r="K3" s="980"/>
      <c r="L3" s="980"/>
      <c r="M3" s="980"/>
      <c r="N3" s="980"/>
      <c r="O3" s="980"/>
      <c r="P3" s="980"/>
      <c r="Q3" s="980"/>
      <c r="R3" s="980"/>
      <c r="S3" s="980"/>
    </row>
    <row r="4" spans="1:19" ht="15.75" thickBot="1">
      <c r="A4" s="176"/>
      <c r="B4" s="967" t="s">
        <v>1</v>
      </c>
      <c r="C4" s="967"/>
      <c r="D4" s="967"/>
      <c r="E4" s="967"/>
      <c r="F4" s="967"/>
      <c r="G4" s="967"/>
      <c r="H4" s="967"/>
      <c r="I4" s="967"/>
      <c r="J4" s="967"/>
      <c r="K4" s="967"/>
      <c r="L4" s="967"/>
      <c r="M4" s="967"/>
      <c r="N4" s="967"/>
      <c r="O4" s="967"/>
      <c r="P4" s="967"/>
      <c r="Q4" s="967"/>
      <c r="R4" s="967"/>
      <c r="S4" s="967"/>
    </row>
    <row r="5" spans="1:19" ht="15.75" thickTop="1">
      <c r="A5" s="175"/>
      <c r="B5" s="177" t="s">
        <v>133</v>
      </c>
      <c r="C5" s="968" t="s">
        <v>677</v>
      </c>
      <c r="D5" s="968"/>
      <c r="E5" s="968"/>
      <c r="F5" s="178" t="s">
        <v>3</v>
      </c>
      <c r="G5" s="969" t="s">
        <v>4</v>
      </c>
      <c r="H5" s="969"/>
      <c r="I5" s="969"/>
      <c r="J5" s="969"/>
      <c r="K5" s="969"/>
      <c r="L5" s="969"/>
      <c r="M5" s="969"/>
      <c r="N5" s="969"/>
      <c r="O5" s="969"/>
      <c r="P5" s="969"/>
      <c r="Q5" s="969"/>
      <c r="R5" s="969"/>
      <c r="S5" s="969"/>
    </row>
    <row r="6" spans="1:19">
      <c r="A6" s="175"/>
      <c r="B6" s="179" t="s">
        <v>134</v>
      </c>
      <c r="C6" s="970" t="s">
        <v>33</v>
      </c>
      <c r="D6" s="970"/>
      <c r="E6" s="970"/>
      <c r="F6" s="180" t="s">
        <v>135</v>
      </c>
      <c r="G6" s="971" t="s">
        <v>32</v>
      </c>
      <c r="H6" s="971"/>
      <c r="I6" s="971"/>
      <c r="J6" s="971"/>
      <c r="K6" s="971"/>
      <c r="L6" s="971"/>
      <c r="M6" s="971"/>
      <c r="N6" s="971"/>
      <c r="O6" s="971"/>
      <c r="P6" s="971"/>
      <c r="Q6" s="971"/>
      <c r="R6" s="971"/>
      <c r="S6" s="971"/>
    </row>
    <row r="7" spans="1:19">
      <c r="A7" s="175"/>
      <c r="B7" s="978" t="s">
        <v>272</v>
      </c>
      <c r="C7" s="964" t="s">
        <v>273</v>
      </c>
      <c r="D7" s="965" t="s">
        <v>274</v>
      </c>
      <c r="E7" s="966" t="s">
        <v>137</v>
      </c>
      <c r="F7" s="966"/>
      <c r="G7" s="966"/>
      <c r="H7" s="966" t="s">
        <v>275</v>
      </c>
      <c r="I7" s="966"/>
      <c r="J7" s="966"/>
      <c r="K7" s="966" t="s">
        <v>275</v>
      </c>
      <c r="L7" s="966"/>
      <c r="M7" s="966"/>
      <c r="N7" s="966" t="s">
        <v>275</v>
      </c>
      <c r="O7" s="966"/>
      <c r="P7" s="966"/>
      <c r="Q7" s="979" t="s">
        <v>276</v>
      </c>
      <c r="R7" s="979"/>
      <c r="S7" s="979"/>
    </row>
    <row r="8" spans="1:19" ht="54.75" customHeight="1">
      <c r="A8" s="175"/>
      <c r="B8" s="978"/>
      <c r="C8" s="964"/>
      <c r="D8" s="965"/>
      <c r="E8" s="181" t="s">
        <v>277</v>
      </c>
      <c r="F8" s="182" t="s">
        <v>278</v>
      </c>
      <c r="G8" s="183" t="s">
        <v>279</v>
      </c>
      <c r="H8" s="184" t="s">
        <v>280</v>
      </c>
      <c r="I8" s="182" t="s">
        <v>281</v>
      </c>
      <c r="J8" s="185" t="s">
        <v>282</v>
      </c>
      <c r="K8" s="184" t="s">
        <v>283</v>
      </c>
      <c r="L8" s="182" t="s">
        <v>284</v>
      </c>
      <c r="M8" s="185" t="s">
        <v>285</v>
      </c>
      <c r="N8" s="184" t="s">
        <v>286</v>
      </c>
      <c r="O8" s="182" t="s">
        <v>287</v>
      </c>
      <c r="P8" s="185" t="s">
        <v>288</v>
      </c>
      <c r="Q8" s="184" t="s">
        <v>289</v>
      </c>
      <c r="R8" s="182" t="s">
        <v>290</v>
      </c>
      <c r="S8" s="186" t="s">
        <v>291</v>
      </c>
    </row>
    <row r="9" spans="1:19" ht="15.75" thickBot="1">
      <c r="A9" s="175"/>
      <c r="B9" s="187"/>
      <c r="C9" s="188"/>
      <c r="D9" s="188"/>
      <c r="E9" s="188" t="s">
        <v>14</v>
      </c>
      <c r="F9" s="188" t="s">
        <v>15</v>
      </c>
      <c r="G9" s="188" t="s">
        <v>16</v>
      </c>
      <c r="H9" s="188" t="s">
        <v>17</v>
      </c>
      <c r="I9" s="188" t="s">
        <v>18</v>
      </c>
      <c r="J9" s="188" t="s">
        <v>19</v>
      </c>
      <c r="K9" s="188" t="s">
        <v>292</v>
      </c>
      <c r="L9" s="188" t="s">
        <v>21</v>
      </c>
      <c r="M9" s="188" t="s">
        <v>22</v>
      </c>
      <c r="N9" s="188" t="s">
        <v>293</v>
      </c>
      <c r="O9" s="188" t="s">
        <v>294</v>
      </c>
      <c r="P9" s="188" t="s">
        <v>295</v>
      </c>
      <c r="Q9" s="188" t="s">
        <v>296</v>
      </c>
      <c r="R9" s="188" t="s">
        <v>297</v>
      </c>
      <c r="S9" s="189" t="s">
        <v>298</v>
      </c>
    </row>
    <row r="10" spans="1:19" ht="15.75" customHeight="1" thickTop="1">
      <c r="A10" s="175"/>
      <c r="B10" s="977" t="s">
        <v>299</v>
      </c>
      <c r="C10" s="977"/>
      <c r="D10" s="190"/>
      <c r="E10" s="191"/>
      <c r="F10" s="190"/>
      <c r="G10" s="191"/>
      <c r="H10" s="197"/>
      <c r="I10" s="191"/>
      <c r="J10" s="192"/>
      <c r="K10" s="190"/>
      <c r="L10" s="191"/>
      <c r="M10" s="192"/>
      <c r="N10" s="190"/>
      <c r="O10" s="191"/>
      <c r="P10" s="192"/>
      <c r="Q10" s="190"/>
      <c r="R10" s="191"/>
      <c r="S10" s="193"/>
    </row>
    <row r="11" spans="1:19" ht="24.75" customHeight="1">
      <c r="A11" s="175"/>
      <c r="B11" s="194" t="s">
        <v>104</v>
      </c>
      <c r="C11" s="195" t="s">
        <v>105</v>
      </c>
      <c r="D11" s="196" t="s">
        <v>106</v>
      </c>
      <c r="E11" s="197">
        <v>1055000</v>
      </c>
      <c r="F11" s="197">
        <v>721466742</v>
      </c>
      <c r="G11" s="252">
        <f>F11/E11</f>
        <v>683.85473175355446</v>
      </c>
      <c r="H11" s="197">
        <v>968450</v>
      </c>
      <c r="I11" s="197">
        <v>571022000</v>
      </c>
      <c r="J11" s="252">
        <f>I11/H11</f>
        <v>589.62465795859362</v>
      </c>
      <c r="K11" s="197">
        <v>968450</v>
      </c>
      <c r="L11" s="197">
        <v>571022000</v>
      </c>
      <c r="M11" s="252">
        <f>L11/K11</f>
        <v>589.62465795859362</v>
      </c>
      <c r="N11" s="197">
        <v>386785</v>
      </c>
      <c r="O11" s="197">
        <v>249525143</v>
      </c>
      <c r="P11" s="252">
        <f>O11/N11</f>
        <v>645.12621482218799</v>
      </c>
      <c r="Q11" s="252">
        <f>P11-G11</f>
        <v>-38.728516931366471</v>
      </c>
      <c r="R11" s="252">
        <f>P11-J11</f>
        <v>55.501556863594374</v>
      </c>
      <c r="S11" s="253">
        <f>P11-M11</f>
        <v>55.501556863594374</v>
      </c>
    </row>
    <row r="12" spans="1:19" ht="25.5" customHeight="1">
      <c r="A12" s="175"/>
      <c r="B12" s="194" t="s">
        <v>107</v>
      </c>
      <c r="C12" s="195" t="s">
        <v>108</v>
      </c>
      <c r="D12" s="196" t="s">
        <v>109</v>
      </c>
      <c r="E12" s="197">
        <v>1</v>
      </c>
      <c r="F12" s="197">
        <v>19233757</v>
      </c>
      <c r="G12" s="197">
        <f t="shared" ref="G12:G13" si="0">F12/E12</f>
        <v>19233757</v>
      </c>
      <c r="H12" s="251">
        <v>1</v>
      </c>
      <c r="I12" s="197">
        <v>85820000</v>
      </c>
      <c r="J12" s="197">
        <f t="shared" ref="J12:J14" si="1">I12/H12</f>
        <v>85820000</v>
      </c>
      <c r="K12" s="251">
        <v>1</v>
      </c>
      <c r="L12" s="197">
        <v>87020000</v>
      </c>
      <c r="M12" s="197">
        <f t="shared" ref="M12:M14" si="2">L12/K12</f>
        <v>87020000</v>
      </c>
      <c r="N12" s="197">
        <v>1</v>
      </c>
      <c r="O12" s="197">
        <v>213600</v>
      </c>
      <c r="P12" s="197">
        <f t="shared" ref="P12:P13" si="3">O12/N12</f>
        <v>213600</v>
      </c>
      <c r="Q12" s="197">
        <f t="shared" ref="Q12" si="4">P12-G12</f>
        <v>-19020157</v>
      </c>
      <c r="R12" s="197">
        <f t="shared" ref="R12" si="5">P12-J12</f>
        <v>-85606400</v>
      </c>
      <c r="S12" s="197">
        <f t="shared" ref="S12" si="6">P12-M12</f>
        <v>-86806400</v>
      </c>
    </row>
    <row r="13" spans="1:19" ht="26.25" customHeight="1">
      <c r="A13" s="175"/>
      <c r="B13" s="194" t="s">
        <v>154</v>
      </c>
      <c r="C13" s="195" t="s">
        <v>155</v>
      </c>
      <c r="D13" s="196" t="s">
        <v>110</v>
      </c>
      <c r="E13" s="197">
        <v>1</v>
      </c>
      <c r="F13" s="197">
        <v>202000000</v>
      </c>
      <c r="G13" s="197">
        <f t="shared" si="0"/>
        <v>202000000</v>
      </c>
      <c r="H13" s="251">
        <v>1</v>
      </c>
      <c r="I13" s="197">
        <v>56934000</v>
      </c>
      <c r="J13" s="197">
        <f t="shared" si="1"/>
        <v>56934000</v>
      </c>
      <c r="K13" s="251">
        <v>1</v>
      </c>
      <c r="L13" s="197">
        <v>56934000</v>
      </c>
      <c r="M13" s="197">
        <f t="shared" si="2"/>
        <v>56934000</v>
      </c>
      <c r="N13" s="197">
        <v>1</v>
      </c>
      <c r="O13" s="197">
        <v>56933954</v>
      </c>
      <c r="P13" s="197">
        <f t="shared" si="3"/>
        <v>56933954</v>
      </c>
      <c r="Q13" s="197">
        <f>P13-G13</f>
        <v>-145066046</v>
      </c>
      <c r="R13" s="197">
        <f>P13-J13</f>
        <v>-46</v>
      </c>
      <c r="S13" s="197">
        <f>P13-M13</f>
        <v>-46</v>
      </c>
    </row>
    <row r="14" spans="1:19" ht="21" customHeight="1">
      <c r="A14" s="175"/>
      <c r="B14" s="194" t="s">
        <v>688</v>
      </c>
      <c r="C14" s="195" t="s">
        <v>724</v>
      </c>
      <c r="D14" s="196" t="s">
        <v>110</v>
      </c>
      <c r="E14" s="197">
        <v>0</v>
      </c>
      <c r="F14" s="197">
        <v>0</v>
      </c>
      <c r="G14" s="197">
        <v>0</v>
      </c>
      <c r="H14" s="251">
        <v>1</v>
      </c>
      <c r="I14" s="197">
        <v>73066000</v>
      </c>
      <c r="J14" s="197">
        <f t="shared" si="1"/>
        <v>73066000</v>
      </c>
      <c r="K14" s="251">
        <v>1</v>
      </c>
      <c r="L14" s="197">
        <v>73066000</v>
      </c>
      <c r="M14" s="197">
        <f t="shared" si="2"/>
        <v>73066000</v>
      </c>
      <c r="N14" s="197">
        <v>0</v>
      </c>
      <c r="O14" s="197">
        <v>0</v>
      </c>
      <c r="P14" s="197">
        <v>0</v>
      </c>
      <c r="Q14" s="197">
        <f>P14-G14</f>
        <v>0</v>
      </c>
      <c r="R14" s="197">
        <f>P14-J14</f>
        <v>-73066000</v>
      </c>
      <c r="S14" s="197">
        <f>P14-M14</f>
        <v>-73066000</v>
      </c>
    </row>
    <row r="15" spans="1:19" ht="24" customHeight="1">
      <c r="A15" s="175"/>
      <c r="B15" s="194" t="s">
        <v>329</v>
      </c>
      <c r="C15" s="195" t="s">
        <v>79</v>
      </c>
      <c r="D15" s="196"/>
      <c r="E15" s="272"/>
      <c r="F15" s="271">
        <f>SUM(F11:F14)</f>
        <v>942700499</v>
      </c>
      <c r="G15" s="272"/>
      <c r="H15" s="272"/>
      <c r="I15" s="271">
        <f>SUM(I11:I14)</f>
        <v>786842000</v>
      </c>
      <c r="J15" s="272"/>
      <c r="K15" s="272"/>
      <c r="L15" s="271">
        <f>SUM(L11:L14)</f>
        <v>788042000</v>
      </c>
      <c r="M15" s="272"/>
      <c r="N15" s="272"/>
      <c r="O15" s="271">
        <f>SUM(O11:O14)</f>
        <v>306672697</v>
      </c>
      <c r="P15" s="272"/>
      <c r="Q15" s="198"/>
      <c r="R15" s="198"/>
      <c r="S15" s="199"/>
    </row>
    <row r="16" spans="1:19" ht="32.25" customHeight="1" thickBot="1">
      <c r="A16" s="175"/>
      <c r="B16" s="977" t="s">
        <v>330</v>
      </c>
      <c r="C16" s="977"/>
      <c r="D16" s="190"/>
      <c r="E16" s="191"/>
      <c r="F16" s="190"/>
      <c r="G16" s="191"/>
      <c r="H16" s="190"/>
      <c r="I16" s="191"/>
      <c r="J16" s="192"/>
      <c r="K16" s="190"/>
      <c r="L16" s="191"/>
      <c r="M16" s="192"/>
      <c r="N16" s="190"/>
      <c r="O16" s="191"/>
      <c r="P16" s="192"/>
      <c r="Q16" s="190"/>
      <c r="R16" s="191"/>
      <c r="S16" s="193"/>
    </row>
    <row r="17" spans="1:20" ht="15.75" thickTop="1">
      <c r="A17" s="85"/>
      <c r="B17" s="976"/>
      <c r="C17" s="976"/>
      <c r="D17" s="976"/>
      <c r="E17" s="976"/>
      <c r="F17" s="976"/>
      <c r="G17" s="976"/>
      <c r="H17" s="976"/>
      <c r="I17" s="976"/>
      <c r="J17" s="976"/>
      <c r="K17" s="976"/>
      <c r="L17" s="976"/>
      <c r="M17" s="976"/>
      <c r="N17" s="976"/>
      <c r="O17" s="976"/>
      <c r="P17" s="976"/>
      <c r="Q17" s="976"/>
      <c r="R17" s="976"/>
      <c r="S17" s="976"/>
    </row>
    <row r="18" spans="1:20">
      <c r="A18" s="85"/>
      <c r="B18" s="86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</row>
    <row r="19" spans="1:20">
      <c r="A19" s="85"/>
      <c r="B19" s="85"/>
      <c r="C19" s="85"/>
      <c r="D19" s="973" t="s">
        <v>111</v>
      </c>
      <c r="E19" s="973"/>
      <c r="F19" s="87" t="s">
        <v>69</v>
      </c>
      <c r="G19" s="974"/>
      <c r="H19" s="974"/>
      <c r="I19" s="973" t="s">
        <v>68</v>
      </c>
      <c r="J19" s="973"/>
      <c r="K19" s="87" t="s">
        <v>69</v>
      </c>
      <c r="L19" s="974"/>
      <c r="M19" s="974"/>
      <c r="N19" s="85"/>
      <c r="O19" s="85"/>
      <c r="P19" s="85"/>
      <c r="Q19" s="85"/>
      <c r="R19" s="85"/>
      <c r="S19" s="85"/>
      <c r="T19" s="85"/>
    </row>
    <row r="20" spans="1:20">
      <c r="A20" s="85"/>
      <c r="B20" s="85"/>
      <c r="C20" s="85"/>
      <c r="D20" s="973"/>
      <c r="E20" s="973"/>
      <c r="F20" s="87" t="s">
        <v>70</v>
      </c>
      <c r="G20" s="975"/>
      <c r="H20" s="975"/>
      <c r="I20" s="973"/>
      <c r="J20" s="973"/>
      <c r="K20" s="87" t="s">
        <v>70</v>
      </c>
      <c r="L20" s="975"/>
      <c r="M20" s="975"/>
      <c r="N20" s="85"/>
      <c r="O20" s="85"/>
      <c r="P20" s="85"/>
      <c r="Q20" s="85"/>
      <c r="R20" s="85"/>
      <c r="S20" s="85"/>
      <c r="T20" s="85"/>
    </row>
    <row r="21" spans="1:20">
      <c r="A21" s="85"/>
      <c r="B21" s="85"/>
      <c r="C21" s="85"/>
      <c r="D21" s="973"/>
      <c r="E21" s="973"/>
      <c r="F21" s="87" t="s">
        <v>71</v>
      </c>
      <c r="G21" s="975"/>
      <c r="H21" s="975"/>
      <c r="I21" s="973"/>
      <c r="J21" s="973"/>
      <c r="K21" s="87" t="s">
        <v>71</v>
      </c>
      <c r="L21" s="975"/>
      <c r="M21" s="975"/>
      <c r="N21" s="85"/>
      <c r="O21" s="85"/>
      <c r="P21" s="85"/>
      <c r="Q21" s="85"/>
      <c r="R21" s="85"/>
      <c r="S21" s="85"/>
      <c r="T21" s="85"/>
    </row>
    <row r="22" spans="1:20">
      <c r="P22" s="85"/>
      <c r="Q22" s="85"/>
      <c r="R22" s="85"/>
      <c r="S22" s="85"/>
      <c r="T22" s="85"/>
    </row>
    <row r="23" spans="1:20">
      <c r="P23" s="85"/>
      <c r="Q23" s="85"/>
      <c r="R23" s="85"/>
      <c r="S23" s="85"/>
      <c r="T23" s="85"/>
    </row>
    <row r="24" spans="1:20">
      <c r="L24" s="281"/>
      <c r="P24" s="85"/>
      <c r="Q24" s="85"/>
      <c r="R24" s="85"/>
      <c r="S24" s="85"/>
      <c r="T24" s="85"/>
    </row>
  </sheetData>
  <mergeCells count="26">
    <mergeCell ref="B2:S2"/>
    <mergeCell ref="I19:J21"/>
    <mergeCell ref="L19:M19"/>
    <mergeCell ref="G20:H20"/>
    <mergeCell ref="L20:M20"/>
    <mergeCell ref="G21:H21"/>
    <mergeCell ref="L21:M21"/>
    <mergeCell ref="B17:S17"/>
    <mergeCell ref="D19:E21"/>
    <mergeCell ref="G19:H19"/>
    <mergeCell ref="B10:C10"/>
    <mergeCell ref="B16:C16"/>
    <mergeCell ref="B7:B8"/>
    <mergeCell ref="N7:P7"/>
    <mergeCell ref="Q7:S7"/>
    <mergeCell ref="B3:S3"/>
    <mergeCell ref="B4:S4"/>
    <mergeCell ref="C5:E5"/>
    <mergeCell ref="G5:S5"/>
    <mergeCell ref="C6:E6"/>
    <mergeCell ref="G6:S6"/>
    <mergeCell ref="C7:C8"/>
    <mergeCell ref="D7:D8"/>
    <mergeCell ref="E7:G7"/>
    <mergeCell ref="H7:J7"/>
    <mergeCell ref="K7:M7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93DBB-F9BA-4AFE-94D1-F9396202B716}">
  <dimension ref="A1:U65"/>
  <sheetViews>
    <sheetView topLeftCell="C1" workbookViewId="0">
      <pane xSplit="6" ySplit="6" topLeftCell="I52" activePane="bottomRight" state="frozen"/>
      <selection activeCell="C1" sqref="C1"/>
      <selection pane="topRight" activeCell="I1" sqref="I1"/>
      <selection pane="bottomLeft" activeCell="C7" sqref="C7"/>
      <selection pane="bottomRight" activeCell="I53" sqref="I46:I53"/>
    </sheetView>
  </sheetViews>
  <sheetFormatPr defaultRowHeight="15"/>
  <cols>
    <col min="1" max="1" width="3.28515625" style="310" hidden="1" customWidth="1"/>
    <col min="2" max="2" width="3.42578125" style="310" hidden="1" customWidth="1"/>
    <col min="3" max="3" width="4" style="310" customWidth="1"/>
    <col min="4" max="4" width="5.7109375" style="310" customWidth="1"/>
    <col min="5" max="5" width="20" style="310" customWidth="1"/>
    <col min="6" max="6" width="7.85546875" style="310" customWidth="1"/>
    <col min="7" max="7" width="20.28515625" style="310" customWidth="1"/>
    <col min="8" max="8" width="4" style="310" customWidth="1"/>
    <col min="9" max="9" width="11.140625" style="310" customWidth="1"/>
    <col min="10" max="10" width="5.28515625" style="310" customWidth="1"/>
    <col min="11" max="11" width="11.28515625" style="310" customWidth="1"/>
    <col min="12" max="12" width="8.7109375" style="310" bestFit="1" customWidth="1"/>
    <col min="13" max="13" width="9.28515625" style="310" customWidth="1"/>
    <col min="14" max="14" width="10.85546875" style="310" bestFit="1" customWidth="1"/>
    <col min="15" max="15" width="9.5703125" style="310" customWidth="1"/>
    <col min="16" max="16" width="9.7109375" style="310" customWidth="1"/>
    <col min="17" max="17" width="0.42578125" style="310" hidden="1" customWidth="1"/>
    <col min="18" max="18" width="5.7109375" style="310" hidden="1" customWidth="1"/>
    <col min="19" max="19" width="7" style="310" hidden="1" customWidth="1"/>
    <col min="20" max="20" width="8" style="310" customWidth="1"/>
    <col min="21" max="21" width="8.7109375" style="310" customWidth="1"/>
    <col min="22" max="16384" width="9.140625" style="310"/>
  </cols>
  <sheetData>
    <row r="1" spans="1:21">
      <c r="A1" s="309"/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</row>
    <row r="2" spans="1:21">
      <c r="A2" s="311"/>
      <c r="B2" s="311"/>
      <c r="C2" s="999" t="s">
        <v>457</v>
      </c>
      <c r="D2" s="999"/>
      <c r="E2" s="999"/>
      <c r="F2" s="999"/>
      <c r="G2" s="999"/>
      <c r="H2" s="999"/>
      <c r="I2" s="999"/>
      <c r="J2" s="999"/>
      <c r="K2" s="999"/>
      <c r="L2" s="999"/>
      <c r="M2" s="999"/>
      <c r="N2" s="999"/>
      <c r="O2" s="999"/>
      <c r="P2" s="999"/>
      <c r="Q2" s="999"/>
      <c r="R2" s="999"/>
      <c r="S2" s="999"/>
      <c r="T2" s="999"/>
      <c r="U2" s="999"/>
    </row>
    <row r="3" spans="1:21" ht="15.75" thickBot="1">
      <c r="A3" s="311"/>
      <c r="B3" s="311"/>
      <c r="C3" s="1000" t="s">
        <v>678</v>
      </c>
      <c r="D3" s="1000"/>
      <c r="E3" s="1000"/>
      <c r="F3" s="1000"/>
      <c r="G3" s="1000"/>
      <c r="H3" s="1000"/>
      <c r="I3" s="1000"/>
      <c r="J3" s="1000"/>
      <c r="K3" s="1000"/>
      <c r="L3" s="1000"/>
      <c r="M3" s="1000"/>
      <c r="N3" s="1000"/>
      <c r="O3" s="1000"/>
      <c r="P3" s="1000"/>
      <c r="Q3" s="1000"/>
      <c r="R3" s="1000"/>
      <c r="S3" s="1000"/>
      <c r="T3" s="1000"/>
      <c r="U3" s="1000"/>
    </row>
    <row r="4" spans="1:21" ht="20.25" customHeight="1" thickTop="1" thickBot="1">
      <c r="A4" s="1001"/>
      <c r="B4" s="1001"/>
      <c r="C4" s="1002" t="s">
        <v>74</v>
      </c>
      <c r="D4" s="1003" t="s">
        <v>26</v>
      </c>
      <c r="E4" s="1003" t="s">
        <v>115</v>
      </c>
      <c r="F4" s="1003" t="s">
        <v>458</v>
      </c>
      <c r="G4" s="1004" t="s">
        <v>273</v>
      </c>
      <c r="H4" s="1004"/>
      <c r="I4" s="1003" t="s">
        <v>117</v>
      </c>
      <c r="J4" s="1003" t="s">
        <v>459</v>
      </c>
      <c r="K4" s="995" t="s">
        <v>78</v>
      </c>
      <c r="L4" s="995"/>
      <c r="M4" s="995"/>
      <c r="N4" s="995"/>
      <c r="O4" s="995"/>
      <c r="P4" s="995"/>
      <c r="Q4" s="995"/>
      <c r="R4" s="995"/>
      <c r="S4" s="995"/>
      <c r="T4" s="995"/>
      <c r="U4" s="995"/>
    </row>
    <row r="5" spans="1:21" ht="20.25" customHeight="1" thickTop="1" thickBot="1">
      <c r="A5" s="311"/>
      <c r="B5" s="311"/>
      <c r="C5" s="1002"/>
      <c r="D5" s="1003"/>
      <c r="E5" s="1003"/>
      <c r="F5" s="1003"/>
      <c r="G5" s="1004"/>
      <c r="H5" s="1004"/>
      <c r="I5" s="1003"/>
      <c r="J5" s="1003"/>
      <c r="K5" s="996" t="s">
        <v>79</v>
      </c>
      <c r="L5" s="633" t="s">
        <v>58</v>
      </c>
      <c r="M5" s="633" t="s">
        <v>60</v>
      </c>
      <c r="N5" s="633" t="s">
        <v>43</v>
      </c>
      <c r="O5" s="633" t="s">
        <v>45</v>
      </c>
      <c r="P5" s="633" t="s">
        <v>47</v>
      </c>
      <c r="Q5" s="997" t="s">
        <v>49</v>
      </c>
      <c r="R5" s="997"/>
      <c r="S5" s="633" t="s">
        <v>51</v>
      </c>
      <c r="T5" s="633" t="s">
        <v>53</v>
      </c>
      <c r="U5" s="312" t="s">
        <v>55</v>
      </c>
    </row>
    <row r="6" spans="1:21" ht="36" customHeight="1" thickTop="1">
      <c r="A6" s="311"/>
      <c r="B6" s="311"/>
      <c r="C6" s="1002"/>
      <c r="D6" s="1003"/>
      <c r="E6" s="1003"/>
      <c r="F6" s="1003"/>
      <c r="G6" s="1004"/>
      <c r="H6" s="1004"/>
      <c r="I6" s="1003"/>
      <c r="J6" s="1003"/>
      <c r="K6" s="996"/>
      <c r="L6" s="634" t="s">
        <v>81</v>
      </c>
      <c r="M6" s="634" t="s">
        <v>82</v>
      </c>
      <c r="N6" s="634" t="s">
        <v>83</v>
      </c>
      <c r="O6" s="634" t="s">
        <v>84</v>
      </c>
      <c r="P6" s="634" t="s">
        <v>85</v>
      </c>
      <c r="Q6" s="998" t="s">
        <v>86</v>
      </c>
      <c r="R6" s="998"/>
      <c r="S6" s="634" t="s">
        <v>87</v>
      </c>
      <c r="T6" s="634" t="s">
        <v>88</v>
      </c>
      <c r="U6" s="313" t="s">
        <v>460</v>
      </c>
    </row>
    <row r="7" spans="1:21" ht="24">
      <c r="A7" s="311"/>
      <c r="B7" s="311"/>
      <c r="C7" s="314" t="s">
        <v>4</v>
      </c>
      <c r="D7" s="315" t="s">
        <v>28</v>
      </c>
      <c r="E7" s="635" t="s">
        <v>29</v>
      </c>
      <c r="F7" s="315" t="s">
        <v>241</v>
      </c>
      <c r="G7" s="981" t="s">
        <v>242</v>
      </c>
      <c r="H7" s="981"/>
      <c r="I7" s="316" t="s">
        <v>92</v>
      </c>
      <c r="J7" s="317">
        <v>169</v>
      </c>
      <c r="K7" s="636">
        <f>SUM(L7:U7)</f>
        <v>1424371000</v>
      </c>
      <c r="L7" s="735"/>
      <c r="M7" s="735"/>
      <c r="N7" s="735">
        <v>1220796000</v>
      </c>
      <c r="O7" s="735">
        <v>203575000</v>
      </c>
      <c r="P7" s="735"/>
      <c r="Q7" s="982"/>
      <c r="R7" s="982"/>
      <c r="S7" s="636"/>
      <c r="T7" s="735"/>
      <c r="U7" s="318"/>
    </row>
    <row r="8" spans="1:21" ht="24">
      <c r="A8" s="311"/>
      <c r="B8" s="311"/>
      <c r="C8" s="314" t="s">
        <v>4</v>
      </c>
      <c r="D8" s="315" t="s">
        <v>28</v>
      </c>
      <c r="E8" s="635" t="s">
        <v>29</v>
      </c>
      <c r="F8" s="315" t="s">
        <v>241</v>
      </c>
      <c r="G8" s="981" t="s">
        <v>242</v>
      </c>
      <c r="H8" s="981"/>
      <c r="I8" s="316" t="s">
        <v>93</v>
      </c>
      <c r="J8" s="317">
        <v>169</v>
      </c>
      <c r="K8" s="735">
        <f t="shared" ref="K8:K54" si="0">SUM(L8:U8)</f>
        <v>1424371000</v>
      </c>
      <c r="L8" s="735"/>
      <c r="M8" s="735"/>
      <c r="N8" s="735">
        <v>1220796000</v>
      </c>
      <c r="O8" s="735">
        <v>203575000</v>
      </c>
      <c r="P8" s="735"/>
      <c r="Q8" s="982"/>
      <c r="R8" s="982"/>
      <c r="S8" s="636"/>
      <c r="T8" s="735"/>
      <c r="U8" s="318"/>
    </row>
    <row r="9" spans="1:21" ht="24">
      <c r="A9" s="311"/>
      <c r="B9" s="311"/>
      <c r="C9" s="314" t="s">
        <v>4</v>
      </c>
      <c r="D9" s="315" t="s">
        <v>28</v>
      </c>
      <c r="E9" s="635" t="s">
        <v>29</v>
      </c>
      <c r="F9" s="315" t="s">
        <v>241</v>
      </c>
      <c r="G9" s="981" t="s">
        <v>242</v>
      </c>
      <c r="H9" s="981"/>
      <c r="I9" s="316" t="s">
        <v>94</v>
      </c>
      <c r="J9" s="317">
        <v>51</v>
      </c>
      <c r="K9" s="735">
        <f t="shared" si="0"/>
        <v>424371953</v>
      </c>
      <c r="L9" s="735"/>
      <c r="M9" s="735"/>
      <c r="N9" s="735">
        <v>364557101</v>
      </c>
      <c r="O9" s="735">
        <v>59814852</v>
      </c>
      <c r="P9" s="735"/>
      <c r="Q9" s="982"/>
      <c r="R9" s="982"/>
      <c r="S9" s="636"/>
      <c r="T9" s="735"/>
      <c r="U9" s="318"/>
    </row>
    <row r="10" spans="1:21" ht="24">
      <c r="A10" s="311"/>
      <c r="B10" s="311"/>
      <c r="C10" s="314" t="s">
        <v>4</v>
      </c>
      <c r="D10" s="315" t="s">
        <v>28</v>
      </c>
      <c r="E10" s="635" t="s">
        <v>29</v>
      </c>
      <c r="F10" s="315" t="s">
        <v>243</v>
      </c>
      <c r="G10" s="981" t="s">
        <v>244</v>
      </c>
      <c r="H10" s="981"/>
      <c r="I10" s="316" t="s">
        <v>92</v>
      </c>
      <c r="J10" s="317">
        <v>56</v>
      </c>
      <c r="K10" s="735">
        <f t="shared" si="0"/>
        <v>80980000</v>
      </c>
      <c r="L10" s="735"/>
      <c r="M10" s="735"/>
      <c r="N10" s="735"/>
      <c r="O10" s="735"/>
      <c r="P10" s="735">
        <v>75100000</v>
      </c>
      <c r="Q10" s="982"/>
      <c r="R10" s="982"/>
      <c r="S10" s="636"/>
      <c r="T10" s="735">
        <v>3500000</v>
      </c>
      <c r="U10" s="318">
        <v>2380000</v>
      </c>
    </row>
    <row r="11" spans="1:21" ht="24">
      <c r="A11" s="311"/>
      <c r="B11" s="311"/>
      <c r="C11" s="314" t="s">
        <v>4</v>
      </c>
      <c r="D11" s="315" t="s">
        <v>28</v>
      </c>
      <c r="E11" s="635" t="s">
        <v>29</v>
      </c>
      <c r="F11" s="315" t="s">
        <v>243</v>
      </c>
      <c r="G11" s="981" t="s">
        <v>244</v>
      </c>
      <c r="H11" s="981"/>
      <c r="I11" s="316" t="s">
        <v>93</v>
      </c>
      <c r="J11" s="317">
        <v>58</v>
      </c>
      <c r="K11" s="735">
        <f t="shared" si="0"/>
        <v>82941876</v>
      </c>
      <c r="L11" s="735"/>
      <c r="M11" s="735"/>
      <c r="N11" s="735"/>
      <c r="O11" s="735"/>
      <c r="P11" s="735">
        <v>75100000</v>
      </c>
      <c r="Q11" s="982"/>
      <c r="R11" s="982"/>
      <c r="S11" s="636"/>
      <c r="T11" s="735">
        <v>3500000</v>
      </c>
      <c r="U11" s="318">
        <v>4341876</v>
      </c>
    </row>
    <row r="12" spans="1:21" ht="24">
      <c r="A12" s="311"/>
      <c r="B12" s="311"/>
      <c r="C12" s="314" t="s">
        <v>4</v>
      </c>
      <c r="D12" s="315" t="s">
        <v>28</v>
      </c>
      <c r="E12" s="635" t="s">
        <v>29</v>
      </c>
      <c r="F12" s="315" t="s">
        <v>243</v>
      </c>
      <c r="G12" s="981" t="s">
        <v>244</v>
      </c>
      <c r="H12" s="981"/>
      <c r="I12" s="316" t="s">
        <v>94</v>
      </c>
      <c r="J12" s="317">
        <v>15</v>
      </c>
      <c r="K12" s="735">
        <f t="shared" si="0"/>
        <v>21061981</v>
      </c>
      <c r="L12" s="735"/>
      <c r="M12" s="735"/>
      <c r="N12" s="735"/>
      <c r="O12" s="735"/>
      <c r="P12" s="735">
        <v>18036075</v>
      </c>
      <c r="Q12" s="982"/>
      <c r="R12" s="982"/>
      <c r="S12" s="636"/>
      <c r="T12" s="735">
        <v>2020298</v>
      </c>
      <c r="U12" s="318">
        <v>1005608</v>
      </c>
    </row>
    <row r="13" spans="1:21" ht="24" customHeight="1">
      <c r="A13" s="311"/>
      <c r="B13" s="311"/>
      <c r="C13" s="314" t="s">
        <v>4</v>
      </c>
      <c r="D13" s="315" t="s">
        <v>28</v>
      </c>
      <c r="E13" s="635" t="s">
        <v>29</v>
      </c>
      <c r="F13" s="315" t="s">
        <v>245</v>
      </c>
      <c r="G13" s="981" t="s">
        <v>246</v>
      </c>
      <c r="H13" s="981"/>
      <c r="I13" s="316" t="s">
        <v>92</v>
      </c>
      <c r="J13" s="317">
        <v>257</v>
      </c>
      <c r="K13" s="735">
        <f t="shared" si="0"/>
        <v>52920000</v>
      </c>
      <c r="L13" s="735"/>
      <c r="M13" s="735"/>
      <c r="N13" s="735"/>
      <c r="O13" s="735"/>
      <c r="P13" s="735">
        <v>50000000</v>
      </c>
      <c r="Q13" s="982"/>
      <c r="R13" s="982"/>
      <c r="S13" s="636"/>
      <c r="T13" s="735"/>
      <c r="U13" s="318">
        <v>2920000</v>
      </c>
    </row>
    <row r="14" spans="1:21" ht="24" customHeight="1">
      <c r="A14" s="311"/>
      <c r="B14" s="311"/>
      <c r="C14" s="314" t="s">
        <v>4</v>
      </c>
      <c r="D14" s="315" t="s">
        <v>28</v>
      </c>
      <c r="E14" s="635" t="s">
        <v>29</v>
      </c>
      <c r="F14" s="315" t="s">
        <v>245</v>
      </c>
      <c r="G14" s="981" t="s">
        <v>246</v>
      </c>
      <c r="H14" s="981"/>
      <c r="I14" s="316" t="s">
        <v>93</v>
      </c>
      <c r="J14" s="317">
        <v>261</v>
      </c>
      <c r="K14" s="735">
        <f t="shared" si="0"/>
        <v>53620000</v>
      </c>
      <c r="L14" s="735"/>
      <c r="M14" s="735"/>
      <c r="N14" s="735"/>
      <c r="O14" s="735"/>
      <c r="P14" s="735">
        <v>50000000</v>
      </c>
      <c r="Q14" s="982"/>
      <c r="R14" s="982"/>
      <c r="S14" s="636"/>
      <c r="T14" s="735"/>
      <c r="U14" s="318">
        <v>3620000</v>
      </c>
    </row>
    <row r="15" spans="1:21" ht="24" customHeight="1">
      <c r="A15" s="311"/>
      <c r="B15" s="311"/>
      <c r="C15" s="314" t="s">
        <v>4</v>
      </c>
      <c r="D15" s="315" t="s">
        <v>28</v>
      </c>
      <c r="E15" s="635" t="s">
        <v>29</v>
      </c>
      <c r="F15" s="315" t="s">
        <v>245</v>
      </c>
      <c r="G15" s="981" t="s">
        <v>246</v>
      </c>
      <c r="H15" s="981"/>
      <c r="I15" s="316" t="s">
        <v>94</v>
      </c>
      <c r="J15" s="317">
        <v>39</v>
      </c>
      <c r="K15" s="735">
        <f t="shared" si="0"/>
        <v>7928469</v>
      </c>
      <c r="L15" s="735"/>
      <c r="M15" s="735"/>
      <c r="N15" s="735"/>
      <c r="O15" s="735"/>
      <c r="P15" s="735">
        <v>5058062</v>
      </c>
      <c r="Q15" s="982"/>
      <c r="R15" s="982"/>
      <c r="S15" s="636"/>
      <c r="T15" s="735"/>
      <c r="U15" s="318">
        <v>2870407</v>
      </c>
    </row>
    <row r="16" spans="1:21" ht="24" customHeight="1">
      <c r="A16" s="311"/>
      <c r="B16" s="311"/>
      <c r="C16" s="314" t="s">
        <v>4</v>
      </c>
      <c r="D16" s="315" t="s">
        <v>28</v>
      </c>
      <c r="E16" s="635" t="s">
        <v>29</v>
      </c>
      <c r="F16" s="315" t="s">
        <v>247</v>
      </c>
      <c r="G16" s="981" t="s">
        <v>248</v>
      </c>
      <c r="H16" s="981"/>
      <c r="I16" s="316" t="s">
        <v>92</v>
      </c>
      <c r="J16" s="317">
        <v>32</v>
      </c>
      <c r="K16" s="735">
        <f t="shared" si="0"/>
        <v>24255000</v>
      </c>
      <c r="L16" s="735"/>
      <c r="M16" s="735"/>
      <c r="N16" s="735"/>
      <c r="O16" s="735"/>
      <c r="P16" s="735">
        <v>19555000</v>
      </c>
      <c r="Q16" s="982"/>
      <c r="R16" s="982"/>
      <c r="S16" s="636"/>
      <c r="T16" s="735"/>
      <c r="U16" s="318">
        <v>4700000</v>
      </c>
    </row>
    <row r="17" spans="1:21" ht="24" customHeight="1">
      <c r="A17" s="311"/>
      <c r="B17" s="311"/>
      <c r="C17" s="314" t="s">
        <v>4</v>
      </c>
      <c r="D17" s="315" t="s">
        <v>28</v>
      </c>
      <c r="E17" s="635" t="s">
        <v>29</v>
      </c>
      <c r="F17" s="315" t="s">
        <v>247</v>
      </c>
      <c r="G17" s="981" t="s">
        <v>248</v>
      </c>
      <c r="H17" s="981"/>
      <c r="I17" s="316" t="s">
        <v>93</v>
      </c>
      <c r="J17" s="317">
        <v>32</v>
      </c>
      <c r="K17" s="735">
        <f t="shared" si="0"/>
        <v>24305000</v>
      </c>
      <c r="L17" s="735"/>
      <c r="M17" s="735"/>
      <c r="N17" s="735"/>
      <c r="O17" s="735"/>
      <c r="P17" s="735">
        <v>19555000</v>
      </c>
      <c r="Q17" s="982"/>
      <c r="R17" s="982"/>
      <c r="S17" s="636"/>
      <c r="T17" s="735"/>
      <c r="U17" s="318">
        <v>4750000</v>
      </c>
    </row>
    <row r="18" spans="1:21" ht="24" customHeight="1">
      <c r="A18" s="311"/>
      <c r="B18" s="311"/>
      <c r="C18" s="314" t="s">
        <v>4</v>
      </c>
      <c r="D18" s="315" t="s">
        <v>28</v>
      </c>
      <c r="E18" s="635" t="s">
        <v>29</v>
      </c>
      <c r="F18" s="315" t="s">
        <v>247</v>
      </c>
      <c r="G18" s="981" t="s">
        <v>248</v>
      </c>
      <c r="H18" s="981"/>
      <c r="I18" s="316" t="s">
        <v>94</v>
      </c>
      <c r="J18" s="317">
        <v>9</v>
      </c>
      <c r="K18" s="735">
        <f t="shared" si="0"/>
        <v>6876496</v>
      </c>
      <c r="L18" s="735"/>
      <c r="M18" s="735"/>
      <c r="N18" s="735"/>
      <c r="O18" s="735"/>
      <c r="P18" s="735">
        <v>5316496</v>
      </c>
      <c r="Q18" s="982"/>
      <c r="R18" s="982"/>
      <c r="S18" s="636"/>
      <c r="T18" s="735"/>
      <c r="U18" s="318">
        <v>1560000</v>
      </c>
    </row>
    <row r="19" spans="1:21" ht="24">
      <c r="A19" s="311"/>
      <c r="B19" s="311"/>
      <c r="C19" s="314" t="s">
        <v>4</v>
      </c>
      <c r="D19" s="315" t="s">
        <v>28</v>
      </c>
      <c r="E19" s="635" t="s">
        <v>29</v>
      </c>
      <c r="F19" s="315" t="s">
        <v>249</v>
      </c>
      <c r="G19" s="981" t="s">
        <v>250</v>
      </c>
      <c r="H19" s="981"/>
      <c r="I19" s="316" t="s">
        <v>92</v>
      </c>
      <c r="J19" s="317">
        <v>204</v>
      </c>
      <c r="K19" s="735">
        <f t="shared" si="0"/>
        <v>50000000</v>
      </c>
      <c r="L19" s="735"/>
      <c r="M19" s="735"/>
      <c r="N19" s="735"/>
      <c r="O19" s="735"/>
      <c r="P19" s="735">
        <v>50000000</v>
      </c>
      <c r="Q19" s="982"/>
      <c r="R19" s="982"/>
      <c r="S19" s="636"/>
      <c r="T19" s="735"/>
      <c r="U19" s="318">
        <v>0</v>
      </c>
    </row>
    <row r="20" spans="1:21" ht="24">
      <c r="A20" s="311"/>
      <c r="B20" s="311"/>
      <c r="C20" s="314" t="s">
        <v>4</v>
      </c>
      <c r="D20" s="315" t="s">
        <v>28</v>
      </c>
      <c r="E20" s="635" t="s">
        <v>29</v>
      </c>
      <c r="F20" s="315" t="s">
        <v>249</v>
      </c>
      <c r="G20" s="981" t="s">
        <v>250</v>
      </c>
      <c r="H20" s="981"/>
      <c r="I20" s="316" t="s">
        <v>93</v>
      </c>
      <c r="J20" s="317">
        <v>206</v>
      </c>
      <c r="K20" s="735">
        <f t="shared" si="0"/>
        <v>50700000</v>
      </c>
      <c r="L20" s="735"/>
      <c r="M20" s="735"/>
      <c r="N20" s="735"/>
      <c r="O20" s="735"/>
      <c r="P20" s="735">
        <v>50000000</v>
      </c>
      <c r="Q20" s="982"/>
      <c r="R20" s="982"/>
      <c r="S20" s="636"/>
      <c r="T20" s="735"/>
      <c r="U20" s="318">
        <v>700000</v>
      </c>
    </row>
    <row r="21" spans="1:21" ht="24">
      <c r="A21" s="311"/>
      <c r="B21" s="311"/>
      <c r="C21" s="314" t="s">
        <v>4</v>
      </c>
      <c r="D21" s="315" t="s">
        <v>28</v>
      </c>
      <c r="E21" s="635" t="s">
        <v>29</v>
      </c>
      <c r="F21" s="315" t="s">
        <v>249</v>
      </c>
      <c r="G21" s="981" t="s">
        <v>250</v>
      </c>
      <c r="H21" s="981"/>
      <c r="I21" s="316" t="s">
        <v>94</v>
      </c>
      <c r="J21" s="317">
        <v>50</v>
      </c>
      <c r="K21" s="735">
        <f t="shared" si="0"/>
        <v>12278317</v>
      </c>
      <c r="L21" s="735"/>
      <c r="M21" s="735"/>
      <c r="N21" s="735"/>
      <c r="O21" s="735"/>
      <c r="P21" s="735">
        <v>11960142</v>
      </c>
      <c r="Q21" s="982"/>
      <c r="R21" s="982"/>
      <c r="S21" s="636"/>
      <c r="T21" s="735"/>
      <c r="U21" s="318">
        <v>318175</v>
      </c>
    </row>
    <row r="22" spans="1:21" ht="24">
      <c r="A22" s="311"/>
      <c r="B22" s="311"/>
      <c r="C22" s="314" t="s">
        <v>4</v>
      </c>
      <c r="D22" s="315" t="s">
        <v>28</v>
      </c>
      <c r="E22" s="635" t="s">
        <v>29</v>
      </c>
      <c r="F22" s="315" t="s">
        <v>251</v>
      </c>
      <c r="G22" s="981" t="s">
        <v>252</v>
      </c>
      <c r="H22" s="981"/>
      <c r="I22" s="316" t="s">
        <v>92</v>
      </c>
      <c r="J22" s="317">
        <v>834</v>
      </c>
      <c r="K22" s="735">
        <f t="shared" si="0"/>
        <v>62869000</v>
      </c>
      <c r="L22" s="735"/>
      <c r="M22" s="735"/>
      <c r="N22" s="735">
        <v>51344000</v>
      </c>
      <c r="O22" s="735">
        <v>8525000</v>
      </c>
      <c r="P22" s="735">
        <v>3000000</v>
      </c>
      <c r="Q22" s="982"/>
      <c r="R22" s="982"/>
      <c r="S22" s="636"/>
      <c r="T22" s="735"/>
      <c r="U22" s="318">
        <v>0</v>
      </c>
    </row>
    <row r="23" spans="1:21" ht="24">
      <c r="A23" s="311"/>
      <c r="B23" s="311"/>
      <c r="C23" s="314" t="s">
        <v>4</v>
      </c>
      <c r="D23" s="315" t="s">
        <v>28</v>
      </c>
      <c r="E23" s="635" t="s">
        <v>29</v>
      </c>
      <c r="F23" s="315" t="s">
        <v>251</v>
      </c>
      <c r="G23" s="981" t="s">
        <v>252</v>
      </c>
      <c r="H23" s="981"/>
      <c r="I23" s="316" t="s">
        <v>93</v>
      </c>
      <c r="J23" s="317">
        <v>837</v>
      </c>
      <c r="K23" s="735">
        <f t="shared" si="0"/>
        <v>63099000</v>
      </c>
      <c r="L23" s="735"/>
      <c r="M23" s="735"/>
      <c r="N23" s="735">
        <v>51344000</v>
      </c>
      <c r="O23" s="735">
        <v>8525000</v>
      </c>
      <c r="P23" s="735">
        <v>3000000</v>
      </c>
      <c r="Q23" s="982"/>
      <c r="R23" s="982"/>
      <c r="S23" s="636"/>
      <c r="T23" s="735"/>
      <c r="U23" s="318">
        <v>230000</v>
      </c>
    </row>
    <row r="24" spans="1:21" ht="24">
      <c r="A24" s="311"/>
      <c r="B24" s="311"/>
      <c r="C24" s="314" t="s">
        <v>4</v>
      </c>
      <c r="D24" s="315" t="s">
        <v>28</v>
      </c>
      <c r="E24" s="635" t="s">
        <v>29</v>
      </c>
      <c r="F24" s="315" t="s">
        <v>251</v>
      </c>
      <c r="G24" s="981" t="s">
        <v>252</v>
      </c>
      <c r="H24" s="981"/>
      <c r="I24" s="316" t="s">
        <v>94</v>
      </c>
      <c r="J24" s="317">
        <v>147</v>
      </c>
      <c r="K24" s="735">
        <f t="shared" si="0"/>
        <v>11128051</v>
      </c>
      <c r="L24" s="735"/>
      <c r="M24" s="735"/>
      <c r="N24" s="735">
        <v>8197396</v>
      </c>
      <c r="O24" s="735">
        <v>1261205</v>
      </c>
      <c r="P24" s="735">
        <v>1544246</v>
      </c>
      <c r="Q24" s="982"/>
      <c r="R24" s="982"/>
      <c r="S24" s="636"/>
      <c r="T24" s="735"/>
      <c r="U24" s="318">
        <v>125204</v>
      </c>
    </row>
    <row r="25" spans="1:21" ht="24">
      <c r="A25" s="311"/>
      <c r="B25" s="311"/>
      <c r="C25" s="314" t="s">
        <v>4</v>
      </c>
      <c r="D25" s="315" t="s">
        <v>28</v>
      </c>
      <c r="E25" s="635" t="s">
        <v>29</v>
      </c>
      <c r="F25" s="315" t="s">
        <v>253</v>
      </c>
      <c r="G25" s="981" t="s">
        <v>254</v>
      </c>
      <c r="H25" s="981"/>
      <c r="I25" s="316" t="s">
        <v>92</v>
      </c>
      <c r="J25" s="317">
        <v>64</v>
      </c>
      <c r="K25" s="735">
        <f t="shared" si="0"/>
        <v>3100000</v>
      </c>
      <c r="L25" s="735"/>
      <c r="M25" s="735"/>
      <c r="N25" s="735"/>
      <c r="O25" s="735"/>
      <c r="P25" s="735">
        <v>3100000</v>
      </c>
      <c r="Q25" s="982"/>
      <c r="R25" s="982"/>
      <c r="S25" s="636"/>
      <c r="T25" s="735"/>
      <c r="U25" s="318"/>
    </row>
    <row r="26" spans="1:21" ht="24">
      <c r="A26" s="311"/>
      <c r="B26" s="311"/>
      <c r="C26" s="314" t="s">
        <v>4</v>
      </c>
      <c r="D26" s="315" t="s">
        <v>28</v>
      </c>
      <c r="E26" s="635" t="s">
        <v>29</v>
      </c>
      <c r="F26" s="315" t="s">
        <v>253</v>
      </c>
      <c r="G26" s="981" t="s">
        <v>254</v>
      </c>
      <c r="H26" s="981"/>
      <c r="I26" s="316" t="s">
        <v>93</v>
      </c>
      <c r="J26" s="317">
        <v>64</v>
      </c>
      <c r="K26" s="735">
        <f t="shared" si="0"/>
        <v>3100000</v>
      </c>
      <c r="L26" s="735"/>
      <c r="M26" s="735"/>
      <c r="N26" s="735"/>
      <c r="O26" s="735"/>
      <c r="P26" s="735">
        <v>3100000</v>
      </c>
      <c r="Q26" s="982"/>
      <c r="R26" s="982"/>
      <c r="S26" s="636"/>
      <c r="T26" s="735"/>
      <c r="U26" s="318"/>
    </row>
    <row r="27" spans="1:21" ht="24">
      <c r="A27" s="311"/>
      <c r="B27" s="311"/>
      <c r="C27" s="314" t="s">
        <v>4</v>
      </c>
      <c r="D27" s="315" t="s">
        <v>28</v>
      </c>
      <c r="E27" s="635" t="s">
        <v>29</v>
      </c>
      <c r="F27" s="315" t="s">
        <v>253</v>
      </c>
      <c r="G27" s="981" t="s">
        <v>254</v>
      </c>
      <c r="H27" s="981"/>
      <c r="I27" s="316" t="s">
        <v>94</v>
      </c>
      <c r="J27" s="317">
        <v>11</v>
      </c>
      <c r="K27" s="735">
        <f t="shared" si="0"/>
        <v>533942</v>
      </c>
      <c r="L27" s="735"/>
      <c r="M27" s="735"/>
      <c r="N27" s="735"/>
      <c r="O27" s="735"/>
      <c r="P27" s="735">
        <v>533942</v>
      </c>
      <c r="Q27" s="982"/>
      <c r="R27" s="982"/>
      <c r="S27" s="636"/>
      <c r="T27" s="735"/>
      <c r="U27" s="318"/>
    </row>
    <row r="28" spans="1:21" ht="24" customHeight="1">
      <c r="A28" s="311"/>
      <c r="B28" s="311"/>
      <c r="C28" s="314" t="s">
        <v>4</v>
      </c>
      <c r="D28" s="315" t="s">
        <v>28</v>
      </c>
      <c r="E28" s="635" t="s">
        <v>29</v>
      </c>
      <c r="F28" s="315" t="s">
        <v>255</v>
      </c>
      <c r="G28" s="981" t="s">
        <v>256</v>
      </c>
      <c r="H28" s="981"/>
      <c r="I28" s="316" t="s">
        <v>92</v>
      </c>
      <c r="J28" s="317">
        <v>0</v>
      </c>
      <c r="K28" s="735">
        <f t="shared" si="0"/>
        <v>0</v>
      </c>
      <c r="L28" s="735"/>
      <c r="M28" s="735"/>
      <c r="N28" s="735"/>
      <c r="O28" s="735"/>
      <c r="P28" s="735"/>
      <c r="Q28" s="982"/>
      <c r="R28" s="982"/>
      <c r="S28" s="636"/>
      <c r="T28" s="735"/>
      <c r="U28" s="318"/>
    </row>
    <row r="29" spans="1:21" ht="24" customHeight="1">
      <c r="A29" s="311"/>
      <c r="B29" s="311"/>
      <c r="C29" s="314" t="s">
        <v>4</v>
      </c>
      <c r="D29" s="315" t="s">
        <v>28</v>
      </c>
      <c r="E29" s="635" t="s">
        <v>29</v>
      </c>
      <c r="F29" s="315" t="s">
        <v>255</v>
      </c>
      <c r="G29" s="981" t="s">
        <v>256</v>
      </c>
      <c r="H29" s="981"/>
      <c r="I29" s="316" t="s">
        <v>93</v>
      </c>
      <c r="J29" s="317">
        <v>0</v>
      </c>
      <c r="K29" s="735">
        <f t="shared" si="0"/>
        <v>0</v>
      </c>
      <c r="L29" s="735"/>
      <c r="M29" s="735"/>
      <c r="N29" s="735"/>
      <c r="O29" s="735"/>
      <c r="P29" s="735"/>
      <c r="Q29" s="982"/>
      <c r="R29" s="982"/>
      <c r="S29" s="636"/>
      <c r="T29" s="735"/>
      <c r="U29" s="318"/>
    </row>
    <row r="30" spans="1:21" ht="24" customHeight="1">
      <c r="A30" s="311"/>
      <c r="B30" s="311"/>
      <c r="C30" s="314" t="s">
        <v>4</v>
      </c>
      <c r="D30" s="315" t="s">
        <v>28</v>
      </c>
      <c r="E30" s="635" t="s">
        <v>29</v>
      </c>
      <c r="F30" s="315" t="s">
        <v>255</v>
      </c>
      <c r="G30" s="981" t="s">
        <v>256</v>
      </c>
      <c r="H30" s="981"/>
      <c r="I30" s="316" t="s">
        <v>94</v>
      </c>
      <c r="J30" s="317">
        <v>0</v>
      </c>
      <c r="K30" s="735">
        <f t="shared" si="0"/>
        <v>0</v>
      </c>
      <c r="L30" s="735"/>
      <c r="M30" s="735"/>
      <c r="N30" s="735"/>
      <c r="O30" s="735"/>
      <c r="P30" s="735"/>
      <c r="Q30" s="982"/>
      <c r="R30" s="982"/>
      <c r="S30" s="636"/>
      <c r="T30" s="735"/>
      <c r="U30" s="318"/>
    </row>
    <row r="31" spans="1:21" ht="24" customHeight="1">
      <c r="A31" s="311"/>
      <c r="B31" s="311"/>
      <c r="C31" s="314" t="s">
        <v>4</v>
      </c>
      <c r="D31" s="315" t="s">
        <v>28</v>
      </c>
      <c r="E31" s="635" t="s">
        <v>29</v>
      </c>
      <c r="F31" s="315" t="s">
        <v>405</v>
      </c>
      <c r="G31" s="981" t="s">
        <v>406</v>
      </c>
      <c r="H31" s="981"/>
      <c r="I31" s="316" t="s">
        <v>92</v>
      </c>
      <c r="J31" s="317">
        <v>0</v>
      </c>
      <c r="K31" s="735">
        <f t="shared" si="0"/>
        <v>0</v>
      </c>
      <c r="L31" s="735"/>
      <c r="M31" s="735"/>
      <c r="N31" s="735"/>
      <c r="O31" s="735"/>
      <c r="P31" s="735"/>
      <c r="Q31" s="982"/>
      <c r="R31" s="982"/>
      <c r="S31" s="636"/>
      <c r="T31" s="735"/>
      <c r="U31" s="318"/>
    </row>
    <row r="32" spans="1:21" ht="24" customHeight="1">
      <c r="A32" s="311"/>
      <c r="B32" s="311"/>
      <c r="C32" s="314" t="s">
        <v>4</v>
      </c>
      <c r="D32" s="315" t="s">
        <v>28</v>
      </c>
      <c r="E32" s="635" t="s">
        <v>29</v>
      </c>
      <c r="F32" s="315" t="s">
        <v>405</v>
      </c>
      <c r="G32" s="981" t="s">
        <v>406</v>
      </c>
      <c r="H32" s="981"/>
      <c r="I32" s="316" t="s">
        <v>93</v>
      </c>
      <c r="J32" s="317">
        <v>0</v>
      </c>
      <c r="K32" s="735">
        <f t="shared" si="0"/>
        <v>0</v>
      </c>
      <c r="L32" s="735"/>
      <c r="M32" s="735"/>
      <c r="N32" s="735"/>
      <c r="O32" s="735"/>
      <c r="P32" s="735"/>
      <c r="Q32" s="982"/>
      <c r="R32" s="982"/>
      <c r="S32" s="636"/>
      <c r="T32" s="735"/>
      <c r="U32" s="318"/>
    </row>
    <row r="33" spans="1:21" ht="24" customHeight="1">
      <c r="A33" s="311"/>
      <c r="B33" s="311"/>
      <c r="C33" s="314" t="s">
        <v>4</v>
      </c>
      <c r="D33" s="315" t="s">
        <v>28</v>
      </c>
      <c r="E33" s="635" t="s">
        <v>29</v>
      </c>
      <c r="F33" s="315" t="s">
        <v>405</v>
      </c>
      <c r="G33" s="981" t="s">
        <v>406</v>
      </c>
      <c r="H33" s="981"/>
      <c r="I33" s="316" t="s">
        <v>94</v>
      </c>
      <c r="J33" s="317">
        <v>0</v>
      </c>
      <c r="K33" s="735">
        <f t="shared" si="0"/>
        <v>0</v>
      </c>
      <c r="L33" s="735"/>
      <c r="M33" s="735"/>
      <c r="N33" s="735"/>
      <c r="O33" s="735"/>
      <c r="P33" s="735"/>
      <c r="Q33" s="982"/>
      <c r="R33" s="982"/>
      <c r="S33" s="636"/>
      <c r="T33" s="735"/>
      <c r="U33" s="318"/>
    </row>
    <row r="34" spans="1:21" ht="24" customHeight="1">
      <c r="A34" s="311"/>
      <c r="B34" s="311"/>
      <c r="C34" s="314" t="s">
        <v>4</v>
      </c>
      <c r="D34" s="315" t="s">
        <v>28</v>
      </c>
      <c r="E34" s="635" t="s">
        <v>29</v>
      </c>
      <c r="F34" s="315" t="s">
        <v>407</v>
      </c>
      <c r="G34" s="981" t="s">
        <v>408</v>
      </c>
      <c r="H34" s="981"/>
      <c r="I34" s="316" t="s">
        <v>92</v>
      </c>
      <c r="J34" s="317">
        <v>10</v>
      </c>
      <c r="K34" s="735">
        <f t="shared" si="0"/>
        <v>44000000</v>
      </c>
      <c r="L34" s="735"/>
      <c r="M34" s="735">
        <v>44000000</v>
      </c>
      <c r="N34" s="735"/>
      <c r="O34" s="735"/>
      <c r="P34" s="735"/>
      <c r="Q34" s="982"/>
      <c r="R34" s="982"/>
      <c r="S34" s="636"/>
      <c r="T34" s="735"/>
      <c r="U34" s="318"/>
    </row>
    <row r="35" spans="1:21" ht="24" customHeight="1">
      <c r="A35" s="311"/>
      <c r="B35" s="311"/>
      <c r="C35" s="314" t="s">
        <v>4</v>
      </c>
      <c r="D35" s="315" t="s">
        <v>28</v>
      </c>
      <c r="E35" s="635" t="s">
        <v>29</v>
      </c>
      <c r="F35" s="315" t="s">
        <v>407</v>
      </c>
      <c r="G35" s="981" t="s">
        <v>408</v>
      </c>
      <c r="H35" s="981"/>
      <c r="I35" s="316" t="s">
        <v>93</v>
      </c>
      <c r="J35" s="317">
        <v>10</v>
      </c>
      <c r="K35" s="735">
        <f t="shared" si="0"/>
        <v>44000000</v>
      </c>
      <c r="L35" s="735"/>
      <c r="M35" s="735">
        <v>44000000</v>
      </c>
      <c r="N35" s="735"/>
      <c r="O35" s="735"/>
      <c r="P35" s="735"/>
      <c r="Q35" s="982"/>
      <c r="R35" s="982"/>
      <c r="S35" s="636"/>
      <c r="T35" s="735"/>
      <c r="U35" s="318"/>
    </row>
    <row r="36" spans="1:21" ht="24" customHeight="1">
      <c r="A36" s="311"/>
      <c r="B36" s="311"/>
      <c r="C36" s="314" t="s">
        <v>4</v>
      </c>
      <c r="D36" s="315" t="s">
        <v>28</v>
      </c>
      <c r="E36" s="635" t="s">
        <v>29</v>
      </c>
      <c r="F36" s="315" t="s">
        <v>407</v>
      </c>
      <c r="G36" s="981" t="s">
        <v>408</v>
      </c>
      <c r="H36" s="981"/>
      <c r="I36" s="316" t="s">
        <v>94</v>
      </c>
      <c r="J36" s="317">
        <v>0</v>
      </c>
      <c r="K36" s="735">
        <f t="shared" si="0"/>
        <v>0</v>
      </c>
      <c r="L36" s="735"/>
      <c r="M36" s="735">
        <v>0</v>
      </c>
      <c r="N36" s="735"/>
      <c r="O36" s="735"/>
      <c r="P36" s="735"/>
      <c r="Q36" s="982"/>
      <c r="R36" s="982"/>
      <c r="S36" s="636"/>
      <c r="T36" s="735"/>
      <c r="U36" s="318"/>
    </row>
    <row r="37" spans="1:21" ht="24" customHeight="1">
      <c r="A37" s="311"/>
      <c r="B37" s="311"/>
      <c r="C37" s="314" t="s">
        <v>4</v>
      </c>
      <c r="D37" s="315" t="s">
        <v>28</v>
      </c>
      <c r="E37" s="635" t="s">
        <v>29</v>
      </c>
      <c r="F37" s="249" t="s">
        <v>407</v>
      </c>
      <c r="G37" s="981" t="s">
        <v>761</v>
      </c>
      <c r="H37" s="981"/>
      <c r="I37" s="316" t="s">
        <v>92</v>
      </c>
      <c r="J37" s="317">
        <v>13</v>
      </c>
      <c r="K37" s="735">
        <f t="shared" si="0"/>
        <v>10600000</v>
      </c>
      <c r="L37" s="735"/>
      <c r="M37" s="735">
        <v>10600000</v>
      </c>
      <c r="N37" s="735"/>
      <c r="O37" s="735"/>
      <c r="P37" s="735"/>
      <c r="Q37" s="982"/>
      <c r="R37" s="982"/>
      <c r="S37" s="636"/>
      <c r="T37" s="735"/>
      <c r="U37" s="318"/>
    </row>
    <row r="38" spans="1:21" ht="24" customHeight="1">
      <c r="A38" s="311"/>
      <c r="B38" s="311"/>
      <c r="C38" s="314" t="s">
        <v>4</v>
      </c>
      <c r="D38" s="315" t="s">
        <v>28</v>
      </c>
      <c r="E38" s="635" t="s">
        <v>29</v>
      </c>
      <c r="F38" s="249" t="s">
        <v>407</v>
      </c>
      <c r="G38" s="981" t="s">
        <v>761</v>
      </c>
      <c r="H38" s="981"/>
      <c r="I38" s="316" t="s">
        <v>93</v>
      </c>
      <c r="J38" s="317">
        <v>13</v>
      </c>
      <c r="K38" s="735">
        <f t="shared" si="0"/>
        <v>10600000</v>
      </c>
      <c r="L38" s="735"/>
      <c r="M38" s="735">
        <v>10600000</v>
      </c>
      <c r="N38" s="735"/>
      <c r="O38" s="735"/>
      <c r="P38" s="735"/>
      <c r="Q38" s="982"/>
      <c r="R38" s="982"/>
      <c r="S38" s="636"/>
      <c r="T38" s="735"/>
      <c r="U38" s="318"/>
    </row>
    <row r="39" spans="1:21" ht="24" customHeight="1">
      <c r="A39" s="311"/>
      <c r="B39" s="311"/>
      <c r="C39" s="314" t="s">
        <v>4</v>
      </c>
      <c r="D39" s="315" t="s">
        <v>28</v>
      </c>
      <c r="E39" s="635" t="s">
        <v>29</v>
      </c>
      <c r="F39" s="249" t="s">
        <v>407</v>
      </c>
      <c r="G39" s="981" t="s">
        <v>761</v>
      </c>
      <c r="H39" s="981"/>
      <c r="I39" s="316" t="s">
        <v>94</v>
      </c>
      <c r="J39" s="317">
        <v>0</v>
      </c>
      <c r="K39" s="735">
        <f t="shared" si="0"/>
        <v>0</v>
      </c>
      <c r="L39" s="735"/>
      <c r="M39" s="735">
        <v>0</v>
      </c>
      <c r="N39" s="735"/>
      <c r="O39" s="735"/>
      <c r="P39" s="735"/>
      <c r="Q39" s="982"/>
      <c r="R39" s="982"/>
      <c r="S39" s="636"/>
      <c r="T39" s="735"/>
      <c r="U39" s="318"/>
    </row>
    <row r="40" spans="1:21" ht="24" customHeight="1">
      <c r="A40" s="311"/>
      <c r="B40" s="311"/>
      <c r="C40" s="314" t="s">
        <v>4</v>
      </c>
      <c r="D40" s="315" t="s">
        <v>28</v>
      </c>
      <c r="E40" s="635" t="s">
        <v>29</v>
      </c>
      <c r="F40" s="315" t="s">
        <v>388</v>
      </c>
      <c r="G40" s="981" t="s">
        <v>403</v>
      </c>
      <c r="H40" s="981"/>
      <c r="I40" s="316" t="s">
        <v>92</v>
      </c>
      <c r="J40" s="317">
        <v>0</v>
      </c>
      <c r="K40" s="735">
        <f t="shared" si="0"/>
        <v>0</v>
      </c>
      <c r="L40" s="735"/>
      <c r="M40" s="735">
        <v>0</v>
      </c>
      <c r="N40" s="735"/>
      <c r="O40" s="735"/>
      <c r="P40" s="735"/>
      <c r="Q40" s="982"/>
      <c r="R40" s="982"/>
      <c r="S40" s="636"/>
      <c r="T40" s="735"/>
      <c r="U40" s="318"/>
    </row>
    <row r="41" spans="1:21" ht="24" customHeight="1">
      <c r="A41" s="311"/>
      <c r="B41" s="311"/>
      <c r="C41" s="314" t="s">
        <v>4</v>
      </c>
      <c r="D41" s="315" t="s">
        <v>28</v>
      </c>
      <c r="E41" s="635" t="s">
        <v>29</v>
      </c>
      <c r="F41" s="315" t="s">
        <v>388</v>
      </c>
      <c r="G41" s="981" t="s">
        <v>403</v>
      </c>
      <c r="H41" s="981"/>
      <c r="I41" s="316" t="s">
        <v>93</v>
      </c>
      <c r="J41" s="317">
        <v>1</v>
      </c>
      <c r="K41" s="735">
        <f t="shared" si="0"/>
        <v>0</v>
      </c>
      <c r="L41" s="735"/>
      <c r="M41" s="735">
        <v>0</v>
      </c>
      <c r="N41" s="735"/>
      <c r="O41" s="735"/>
      <c r="P41" s="735"/>
      <c r="Q41" s="982"/>
      <c r="R41" s="982"/>
      <c r="S41" s="675"/>
      <c r="T41" s="735"/>
      <c r="U41" s="318"/>
    </row>
    <row r="42" spans="1:21" ht="24" customHeight="1">
      <c r="A42" s="311"/>
      <c r="B42" s="311"/>
      <c r="C42" s="314" t="s">
        <v>4</v>
      </c>
      <c r="D42" s="315" t="s">
        <v>28</v>
      </c>
      <c r="E42" s="635" t="s">
        <v>29</v>
      </c>
      <c r="F42" s="315" t="s">
        <v>388</v>
      </c>
      <c r="G42" s="981" t="s">
        <v>403</v>
      </c>
      <c r="H42" s="981"/>
      <c r="I42" s="316" t="s">
        <v>94</v>
      </c>
      <c r="J42" s="317">
        <v>1</v>
      </c>
      <c r="K42" s="735">
        <f t="shared" si="0"/>
        <v>1572060</v>
      </c>
      <c r="L42" s="735"/>
      <c r="M42" s="735">
        <v>1572060</v>
      </c>
      <c r="N42" s="735"/>
      <c r="O42" s="735"/>
      <c r="P42" s="735"/>
      <c r="Q42" s="982"/>
      <c r="R42" s="982"/>
      <c r="S42" s="636"/>
      <c r="T42" s="735"/>
      <c r="U42" s="318"/>
    </row>
    <row r="43" spans="1:21" ht="24" customHeight="1">
      <c r="A43" s="311"/>
      <c r="B43" s="311"/>
      <c r="C43" s="314" t="s">
        <v>4</v>
      </c>
      <c r="D43" s="315" t="s">
        <v>28</v>
      </c>
      <c r="E43" s="635" t="s">
        <v>29</v>
      </c>
      <c r="F43" s="315" t="s">
        <v>257</v>
      </c>
      <c r="G43" s="981" t="s">
        <v>258</v>
      </c>
      <c r="H43" s="981"/>
      <c r="I43" s="316" t="s">
        <v>92</v>
      </c>
      <c r="J43" s="317">
        <v>12</v>
      </c>
      <c r="K43" s="735">
        <f t="shared" si="0"/>
        <v>10000000</v>
      </c>
      <c r="L43" s="735"/>
      <c r="M43" s="735">
        <v>10000000</v>
      </c>
      <c r="N43" s="735"/>
      <c r="O43" s="735"/>
      <c r="P43" s="735"/>
      <c r="Q43" s="982"/>
      <c r="R43" s="982"/>
      <c r="S43" s="636"/>
      <c r="T43" s="735"/>
      <c r="U43" s="318"/>
    </row>
    <row r="44" spans="1:21" ht="24" customHeight="1">
      <c r="A44" s="311"/>
      <c r="B44" s="311"/>
      <c r="C44" s="314" t="s">
        <v>4</v>
      </c>
      <c r="D44" s="315" t="s">
        <v>28</v>
      </c>
      <c r="E44" s="635" t="s">
        <v>29</v>
      </c>
      <c r="F44" s="315" t="s">
        <v>257</v>
      </c>
      <c r="G44" s="981" t="s">
        <v>258</v>
      </c>
      <c r="H44" s="981"/>
      <c r="I44" s="316" t="s">
        <v>93</v>
      </c>
      <c r="J44" s="317">
        <v>12</v>
      </c>
      <c r="K44" s="735">
        <f t="shared" si="0"/>
        <v>10000000</v>
      </c>
      <c r="L44" s="735"/>
      <c r="M44" s="735">
        <v>10000000</v>
      </c>
      <c r="N44" s="735"/>
      <c r="O44" s="735"/>
      <c r="P44" s="735"/>
      <c r="Q44" s="982"/>
      <c r="R44" s="982"/>
      <c r="S44" s="636"/>
      <c r="T44" s="735"/>
      <c r="U44" s="318"/>
    </row>
    <row r="45" spans="1:21" ht="24" customHeight="1">
      <c r="A45" s="311"/>
      <c r="B45" s="311"/>
      <c r="C45" s="314" t="s">
        <v>4</v>
      </c>
      <c r="D45" s="315" t="s">
        <v>28</v>
      </c>
      <c r="E45" s="635" t="s">
        <v>29</v>
      </c>
      <c r="F45" s="315" t="s">
        <v>257</v>
      </c>
      <c r="G45" s="981" t="s">
        <v>258</v>
      </c>
      <c r="H45" s="981"/>
      <c r="I45" s="316" t="s">
        <v>94</v>
      </c>
      <c r="J45" s="317">
        <v>0</v>
      </c>
      <c r="K45" s="735">
        <f t="shared" si="0"/>
        <v>0</v>
      </c>
      <c r="L45" s="735"/>
      <c r="M45" s="735">
        <v>0</v>
      </c>
      <c r="N45" s="735"/>
      <c r="O45" s="735"/>
      <c r="P45" s="735"/>
      <c r="Q45" s="982"/>
      <c r="R45" s="982"/>
      <c r="S45" s="636"/>
      <c r="T45" s="735"/>
      <c r="U45" s="318"/>
    </row>
    <row r="46" spans="1:21" ht="24" customHeight="1">
      <c r="A46" s="311"/>
      <c r="B46" s="311"/>
      <c r="C46" s="314" t="s">
        <v>4</v>
      </c>
      <c r="D46" s="315" t="s">
        <v>28</v>
      </c>
      <c r="E46" s="734" t="s">
        <v>29</v>
      </c>
      <c r="F46" s="249" t="s">
        <v>686</v>
      </c>
      <c r="G46" s="981" t="s">
        <v>687</v>
      </c>
      <c r="H46" s="981"/>
      <c r="I46" s="319" t="s">
        <v>92</v>
      </c>
      <c r="J46" s="317">
        <v>7</v>
      </c>
      <c r="K46" s="735">
        <f t="shared" si="0"/>
        <v>33000000</v>
      </c>
      <c r="L46" s="735"/>
      <c r="M46" s="735">
        <v>33000000</v>
      </c>
      <c r="N46" s="735"/>
      <c r="O46" s="735"/>
      <c r="P46" s="735"/>
      <c r="Q46" s="735"/>
      <c r="R46" s="735"/>
      <c r="S46" s="735"/>
      <c r="T46" s="735"/>
      <c r="U46" s="318"/>
    </row>
    <row r="47" spans="1:21" ht="24" customHeight="1">
      <c r="A47" s="311"/>
      <c r="B47" s="311"/>
      <c r="C47" s="314" t="s">
        <v>4</v>
      </c>
      <c r="D47" s="315" t="s">
        <v>28</v>
      </c>
      <c r="E47" s="734" t="s">
        <v>29</v>
      </c>
      <c r="F47" s="249" t="s">
        <v>686</v>
      </c>
      <c r="G47" s="981" t="s">
        <v>687</v>
      </c>
      <c r="H47" s="981"/>
      <c r="I47" s="319" t="s">
        <v>93</v>
      </c>
      <c r="J47" s="317">
        <v>7</v>
      </c>
      <c r="K47" s="735">
        <f t="shared" si="0"/>
        <v>33000000</v>
      </c>
      <c r="L47" s="735"/>
      <c r="M47" s="735">
        <v>33000000</v>
      </c>
      <c r="N47" s="735"/>
      <c r="O47" s="735"/>
      <c r="P47" s="735"/>
      <c r="Q47" s="735"/>
      <c r="R47" s="735"/>
      <c r="S47" s="735"/>
      <c r="T47" s="735"/>
      <c r="U47" s="318"/>
    </row>
    <row r="48" spans="1:21" ht="24" customHeight="1">
      <c r="A48" s="311"/>
      <c r="B48" s="311"/>
      <c r="C48" s="314" t="s">
        <v>4</v>
      </c>
      <c r="D48" s="315" t="s">
        <v>28</v>
      </c>
      <c r="E48" s="734" t="s">
        <v>29</v>
      </c>
      <c r="F48" s="249" t="s">
        <v>686</v>
      </c>
      <c r="G48" s="981" t="s">
        <v>687</v>
      </c>
      <c r="H48" s="981"/>
      <c r="I48" s="319" t="s">
        <v>94</v>
      </c>
      <c r="J48" s="317">
        <v>7</v>
      </c>
      <c r="K48" s="735">
        <f t="shared" si="0"/>
        <v>32016000</v>
      </c>
      <c r="L48" s="735"/>
      <c r="M48" s="735">
        <v>32016000</v>
      </c>
      <c r="N48" s="735"/>
      <c r="O48" s="735"/>
      <c r="P48" s="735"/>
      <c r="Q48" s="735"/>
      <c r="R48" s="735"/>
      <c r="S48" s="735"/>
      <c r="T48" s="735"/>
      <c r="U48" s="318"/>
    </row>
    <row r="49" spans="1:21" ht="24" customHeight="1">
      <c r="A49" s="311"/>
      <c r="B49" s="311"/>
      <c r="C49" s="314" t="s">
        <v>4</v>
      </c>
      <c r="D49" s="315" t="s">
        <v>28</v>
      </c>
      <c r="E49" s="734" t="s">
        <v>29</v>
      </c>
      <c r="F49" s="315" t="s">
        <v>259</v>
      </c>
      <c r="G49" s="981" t="s">
        <v>260</v>
      </c>
      <c r="H49" s="981"/>
      <c r="I49" s="319" t="s">
        <v>92</v>
      </c>
      <c r="J49" s="317">
        <v>37</v>
      </c>
      <c r="K49" s="735">
        <f t="shared" si="0"/>
        <v>30384000</v>
      </c>
      <c r="L49" s="735"/>
      <c r="M49" s="735">
        <v>30384000</v>
      </c>
      <c r="N49" s="735"/>
      <c r="O49" s="735"/>
      <c r="P49" s="735"/>
      <c r="Q49" s="735"/>
      <c r="R49" s="735"/>
      <c r="S49" s="735"/>
      <c r="T49" s="735"/>
      <c r="U49" s="318"/>
    </row>
    <row r="50" spans="1:21" ht="24" customHeight="1">
      <c r="A50" s="311"/>
      <c r="B50" s="311"/>
      <c r="C50" s="314" t="s">
        <v>4</v>
      </c>
      <c r="D50" s="315" t="s">
        <v>28</v>
      </c>
      <c r="E50" s="734" t="s">
        <v>29</v>
      </c>
      <c r="F50" s="315" t="s">
        <v>259</v>
      </c>
      <c r="G50" s="981" t="s">
        <v>260</v>
      </c>
      <c r="H50" s="981"/>
      <c r="I50" s="319" t="s">
        <v>93</v>
      </c>
      <c r="J50" s="317">
        <v>37</v>
      </c>
      <c r="K50" s="735">
        <f t="shared" si="0"/>
        <v>30384000</v>
      </c>
      <c r="L50" s="735"/>
      <c r="M50" s="735">
        <v>30384000</v>
      </c>
      <c r="N50" s="735"/>
      <c r="O50" s="735"/>
      <c r="P50" s="735"/>
      <c r="Q50" s="735"/>
      <c r="R50" s="735"/>
      <c r="S50" s="735"/>
      <c r="T50" s="735"/>
      <c r="U50" s="318"/>
    </row>
    <row r="51" spans="1:21" ht="24" customHeight="1">
      <c r="A51" s="311"/>
      <c r="B51" s="311"/>
      <c r="C51" s="314" t="s">
        <v>4</v>
      </c>
      <c r="D51" s="315" t="s">
        <v>28</v>
      </c>
      <c r="E51" s="734" t="s">
        <v>29</v>
      </c>
      <c r="F51" s="315" t="s">
        <v>259</v>
      </c>
      <c r="G51" s="981" t="s">
        <v>260</v>
      </c>
      <c r="H51" s="981"/>
      <c r="I51" s="319" t="s">
        <v>94</v>
      </c>
      <c r="J51" s="317">
        <v>0</v>
      </c>
      <c r="K51" s="735">
        <f t="shared" si="0"/>
        <v>0</v>
      </c>
      <c r="L51" s="735"/>
      <c r="M51" s="735">
        <v>0</v>
      </c>
      <c r="N51" s="735"/>
      <c r="O51" s="735"/>
      <c r="P51" s="735"/>
      <c r="Q51" s="735"/>
      <c r="R51" s="735"/>
      <c r="S51" s="735"/>
      <c r="T51" s="735"/>
      <c r="U51" s="318"/>
    </row>
    <row r="52" spans="1:21" ht="24">
      <c r="A52" s="311"/>
      <c r="B52" s="311"/>
      <c r="C52" s="314" t="s">
        <v>4</v>
      </c>
      <c r="D52" s="315" t="s">
        <v>28</v>
      </c>
      <c r="E52" s="734" t="s">
        <v>29</v>
      </c>
      <c r="F52" s="315"/>
      <c r="G52" s="981" t="s">
        <v>461</v>
      </c>
      <c r="H52" s="981"/>
      <c r="I52" s="319" t="s">
        <v>92</v>
      </c>
      <c r="J52" s="317"/>
      <c r="K52" s="735">
        <f t="shared" si="0"/>
        <v>1826479000</v>
      </c>
      <c r="L52" s="636">
        <f t="shared" ref="L52:L54" si="1">L7+L10+L13+L16+L19+L22+L25+L28+L31+L34+L37+L40+L43</f>
        <v>0</v>
      </c>
      <c r="M52" s="636">
        <f>M7+M10+M13+M16+M19+M22+M25+M28+M31+M34+M37+M40+M43+M46+M49</f>
        <v>127984000</v>
      </c>
      <c r="N52" s="735">
        <f t="shared" ref="N52:P52" si="2">N7+N10+N13+N16+N19+N22+N25+N28+N31+N34+N37+N40+N43+N46+N49</f>
        <v>1272140000</v>
      </c>
      <c r="O52" s="735">
        <f t="shared" si="2"/>
        <v>212100000</v>
      </c>
      <c r="P52" s="735">
        <f t="shared" si="2"/>
        <v>200755000</v>
      </c>
      <c r="Q52" s="982">
        <v>0</v>
      </c>
      <c r="R52" s="982"/>
      <c r="S52" s="636">
        <v>0</v>
      </c>
      <c r="T52" s="735">
        <f t="shared" ref="T52:U52" si="3">T7+T10+T13+T16+T19+T22+T25+T28+T31+T34+T37+T40+T43+T46+T49</f>
        <v>3500000</v>
      </c>
      <c r="U52" s="735">
        <f t="shared" si="3"/>
        <v>10000000</v>
      </c>
    </row>
    <row r="53" spans="1:21" ht="24">
      <c r="A53" s="311"/>
      <c r="B53" s="311"/>
      <c r="C53" s="314" t="s">
        <v>4</v>
      </c>
      <c r="D53" s="315" t="s">
        <v>28</v>
      </c>
      <c r="E53" s="734" t="s">
        <v>29</v>
      </c>
      <c r="F53" s="315"/>
      <c r="G53" s="981" t="s">
        <v>461</v>
      </c>
      <c r="H53" s="981"/>
      <c r="I53" s="319" t="s">
        <v>93</v>
      </c>
      <c r="J53" s="317"/>
      <c r="K53" s="735">
        <f t="shared" si="0"/>
        <v>1830120876</v>
      </c>
      <c r="L53" s="636">
        <f t="shared" si="1"/>
        <v>0</v>
      </c>
      <c r="M53" s="735">
        <f t="shared" ref="M53:P53" si="4">M8+M11+M14+M17+M20+M23+M26+M29+M32+M35+M38+M41+M44+M47+M50</f>
        <v>127984000</v>
      </c>
      <c r="N53" s="735">
        <f t="shared" si="4"/>
        <v>1272140000</v>
      </c>
      <c r="O53" s="735">
        <f t="shared" si="4"/>
        <v>212100000</v>
      </c>
      <c r="P53" s="735">
        <f t="shared" si="4"/>
        <v>200755000</v>
      </c>
      <c r="Q53" s="982">
        <v>0</v>
      </c>
      <c r="R53" s="982"/>
      <c r="S53" s="636">
        <v>0</v>
      </c>
      <c r="T53" s="735">
        <f t="shared" ref="T53:U53" si="5">T8+T11+T14+T17+T20+T23+T26+T29+T32+T35+T38+T41+T44+T47+T50</f>
        <v>3500000</v>
      </c>
      <c r="U53" s="735">
        <f t="shared" si="5"/>
        <v>13641876</v>
      </c>
    </row>
    <row r="54" spans="1:21" ht="24">
      <c r="A54" s="311"/>
      <c r="B54" s="311"/>
      <c r="C54" s="314" t="s">
        <v>4</v>
      </c>
      <c r="D54" s="315" t="s">
        <v>28</v>
      </c>
      <c r="E54" s="734" t="s">
        <v>29</v>
      </c>
      <c r="F54" s="315"/>
      <c r="G54" s="981" t="s">
        <v>461</v>
      </c>
      <c r="H54" s="981"/>
      <c r="I54" s="319" t="s">
        <v>94</v>
      </c>
      <c r="J54" s="317"/>
      <c r="K54" s="735">
        <f t="shared" si="0"/>
        <v>517767269</v>
      </c>
      <c r="L54" s="636">
        <f t="shared" si="1"/>
        <v>0</v>
      </c>
      <c r="M54" s="735">
        <f t="shared" ref="M54:P54" si="6">M9+M12+M15+M18+M21+M24+M27+M30+M33+M36+M39+M42+M45+M48+M51</f>
        <v>33588060</v>
      </c>
      <c r="N54" s="735">
        <f t="shared" si="6"/>
        <v>372754497</v>
      </c>
      <c r="O54" s="735">
        <f t="shared" si="6"/>
        <v>61076057</v>
      </c>
      <c r="P54" s="735">
        <f t="shared" si="6"/>
        <v>42448963</v>
      </c>
      <c r="Q54" s="982">
        <v>0</v>
      </c>
      <c r="R54" s="982"/>
      <c r="S54" s="636">
        <v>0</v>
      </c>
      <c r="T54" s="735">
        <f t="shared" ref="T54:U54" si="7">T9+T12+T15+T18+T21+T24+T27+T30+T33+T36+T39+T42+T45+T48+T51</f>
        <v>2020298</v>
      </c>
      <c r="U54" s="735">
        <f t="shared" si="7"/>
        <v>5879394</v>
      </c>
    </row>
    <row r="55" spans="1:21" ht="24" customHeight="1">
      <c r="A55" s="311"/>
      <c r="B55" s="311"/>
      <c r="C55" s="314" t="s">
        <v>4</v>
      </c>
      <c r="D55" s="315" t="s">
        <v>28</v>
      </c>
      <c r="E55" s="635" t="s">
        <v>29</v>
      </c>
      <c r="F55" s="249" t="s">
        <v>241</v>
      </c>
      <c r="G55" s="981" t="s">
        <v>242</v>
      </c>
      <c r="H55" s="981"/>
      <c r="I55" s="319" t="s">
        <v>94</v>
      </c>
      <c r="J55" s="317"/>
      <c r="K55" s="636">
        <f t="shared" ref="K55:K58" si="8">SUM(L55:U55)</f>
        <v>0</v>
      </c>
      <c r="L55" s="636"/>
      <c r="M55" s="636"/>
      <c r="N55" s="636"/>
      <c r="O55" s="636"/>
      <c r="P55" s="636"/>
      <c r="Q55" s="982"/>
      <c r="R55" s="982"/>
      <c r="S55" s="636"/>
      <c r="T55" s="636"/>
      <c r="U55" s="318"/>
    </row>
    <row r="56" spans="1:21" ht="24" customHeight="1">
      <c r="A56" s="311"/>
      <c r="B56" s="311"/>
      <c r="C56" s="314" t="s">
        <v>4</v>
      </c>
      <c r="D56" s="315" t="s">
        <v>28</v>
      </c>
      <c r="E56" s="635" t="s">
        <v>29</v>
      </c>
      <c r="F56" s="250" t="s">
        <v>243</v>
      </c>
      <c r="G56" s="981" t="s">
        <v>244</v>
      </c>
      <c r="H56" s="981"/>
      <c r="I56" s="319" t="s">
        <v>94</v>
      </c>
      <c r="J56" s="317"/>
      <c r="K56" s="636">
        <f t="shared" si="8"/>
        <v>0</v>
      </c>
      <c r="L56" s="636"/>
      <c r="M56" s="636"/>
      <c r="N56" s="636"/>
      <c r="O56" s="636"/>
      <c r="P56" s="636"/>
      <c r="Q56" s="636"/>
      <c r="R56" s="636"/>
      <c r="S56" s="636"/>
      <c r="T56" s="636"/>
      <c r="U56" s="318"/>
    </row>
    <row r="57" spans="1:21" ht="24" customHeight="1">
      <c r="A57" s="311"/>
      <c r="B57" s="311"/>
      <c r="C57" s="314" t="s">
        <v>4</v>
      </c>
      <c r="D57" s="315" t="s">
        <v>28</v>
      </c>
      <c r="E57" s="635" t="s">
        <v>29</v>
      </c>
      <c r="F57" s="249" t="s">
        <v>261</v>
      </c>
      <c r="G57" s="981" t="s">
        <v>262</v>
      </c>
      <c r="H57" s="981"/>
      <c r="I57" s="319" t="s">
        <v>94</v>
      </c>
      <c r="J57" s="317"/>
      <c r="K57" s="636">
        <f t="shared" si="8"/>
        <v>0</v>
      </c>
      <c r="L57" s="636"/>
      <c r="M57" s="636"/>
      <c r="N57" s="636"/>
      <c r="O57" s="636"/>
      <c r="P57" s="636"/>
      <c r="Q57" s="636"/>
      <c r="R57" s="636"/>
      <c r="S57" s="636"/>
      <c r="T57" s="636"/>
      <c r="U57" s="318"/>
    </row>
    <row r="58" spans="1:21" ht="24" customHeight="1">
      <c r="A58" s="311"/>
      <c r="B58" s="311"/>
      <c r="C58" s="314"/>
      <c r="D58" s="315"/>
      <c r="E58" s="635"/>
      <c r="F58" s="315"/>
      <c r="G58" s="981" t="s">
        <v>462</v>
      </c>
      <c r="H58" s="981"/>
      <c r="I58" s="319" t="s">
        <v>94</v>
      </c>
      <c r="J58" s="317"/>
      <c r="K58" s="636">
        <f t="shared" si="8"/>
        <v>0</v>
      </c>
      <c r="L58" s="636">
        <f>SUM(L55:L57)</f>
        <v>0</v>
      </c>
      <c r="M58" s="636">
        <f>SUM(M55:M57)</f>
        <v>0</v>
      </c>
      <c r="N58" s="636">
        <f>SUM(N55:N57)</f>
        <v>0</v>
      </c>
      <c r="O58" s="636">
        <f>SUM(O55:O57)</f>
        <v>0</v>
      </c>
      <c r="P58" s="636">
        <f>SUM(P55:P57)</f>
        <v>0</v>
      </c>
      <c r="Q58" s="982">
        <v>0</v>
      </c>
      <c r="R58" s="982"/>
      <c r="S58" s="636">
        <v>0</v>
      </c>
      <c r="T58" s="636">
        <f>SUM(T55:T57)</f>
        <v>0</v>
      </c>
      <c r="U58" s="636">
        <f>SUM(U55:U57)</f>
        <v>0</v>
      </c>
    </row>
    <row r="59" spans="1:21">
      <c r="A59" s="309"/>
      <c r="B59" s="983"/>
      <c r="C59" s="983"/>
      <c r="D59" s="309"/>
      <c r="E59" s="309"/>
      <c r="F59" s="309"/>
      <c r="G59" s="309"/>
      <c r="H59" s="309"/>
      <c r="I59" s="309"/>
      <c r="J59" s="309"/>
      <c r="K59" s="309"/>
      <c r="L59" s="309"/>
      <c r="M59" s="309"/>
      <c r="N59" s="309"/>
      <c r="O59" s="309"/>
      <c r="P59" s="309"/>
      <c r="Q59" s="309"/>
      <c r="R59" s="309"/>
      <c r="S59" s="309"/>
      <c r="T59" s="309"/>
      <c r="U59" s="309"/>
    </row>
    <row r="60" spans="1:21">
      <c r="A60" s="52"/>
      <c r="B60" s="52"/>
      <c r="C60" s="320"/>
      <c r="D60" s="320"/>
      <c r="E60" s="321"/>
      <c r="F60" s="320"/>
      <c r="G60" s="321"/>
      <c r="H60" s="321"/>
      <c r="I60" s="321"/>
      <c r="J60" s="322"/>
      <c r="K60" s="322"/>
      <c r="L60" s="322"/>
      <c r="M60" s="322"/>
      <c r="N60" s="322"/>
      <c r="O60" s="322"/>
      <c r="P60" s="322"/>
      <c r="Q60" s="322"/>
      <c r="R60" s="322"/>
      <c r="S60" s="322"/>
      <c r="T60" s="322"/>
      <c r="U60" s="322"/>
    </row>
    <row r="61" spans="1:21">
      <c r="A61" s="52"/>
      <c r="B61" s="805"/>
      <c r="C61" s="805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</row>
    <row r="62" spans="1:21" ht="16.5" customHeight="1">
      <c r="A62" s="52"/>
      <c r="B62" s="52"/>
      <c r="C62" s="52"/>
      <c r="D62" s="52"/>
      <c r="E62" s="984" t="s">
        <v>111</v>
      </c>
      <c r="F62" s="985"/>
      <c r="G62" s="323" t="s">
        <v>69</v>
      </c>
      <c r="H62" s="994"/>
      <c r="I62" s="994"/>
      <c r="J62" s="994"/>
      <c r="K62" s="994"/>
      <c r="L62" s="994"/>
      <c r="M62" s="986" t="s">
        <v>68</v>
      </c>
      <c r="N62" s="987"/>
      <c r="O62" s="324" t="s">
        <v>69</v>
      </c>
      <c r="P62" s="994"/>
      <c r="Q62" s="994"/>
      <c r="R62" s="994"/>
      <c r="S62" s="994"/>
      <c r="T62" s="994"/>
      <c r="U62" s="994"/>
    </row>
    <row r="63" spans="1:21" ht="18.75" customHeight="1">
      <c r="A63" s="52"/>
      <c r="B63" s="52"/>
      <c r="C63" s="52"/>
      <c r="D63" s="52"/>
      <c r="E63" s="984"/>
      <c r="F63" s="984"/>
      <c r="G63" s="325" t="s">
        <v>70</v>
      </c>
      <c r="H63" s="992"/>
      <c r="I63" s="992"/>
      <c r="J63" s="992"/>
      <c r="K63" s="992"/>
      <c r="L63" s="992"/>
      <c r="M63" s="988"/>
      <c r="N63" s="989"/>
      <c r="O63" s="324" t="s">
        <v>70</v>
      </c>
      <c r="P63" s="993"/>
      <c r="Q63" s="993"/>
      <c r="R63" s="993"/>
      <c r="S63" s="993"/>
      <c r="T63" s="993"/>
      <c r="U63" s="993"/>
    </row>
    <row r="64" spans="1:21" ht="18.75" customHeight="1">
      <c r="A64" s="52"/>
      <c r="B64" s="52"/>
      <c r="C64" s="52"/>
      <c r="D64" s="52"/>
      <c r="E64" s="984"/>
      <c r="F64" s="984"/>
      <c r="G64" s="642" t="s">
        <v>71</v>
      </c>
      <c r="H64" s="992"/>
      <c r="I64" s="992"/>
      <c r="J64" s="992"/>
      <c r="K64" s="992"/>
      <c r="L64" s="992"/>
      <c r="M64" s="990"/>
      <c r="N64" s="991"/>
      <c r="O64" s="324" t="s">
        <v>71</v>
      </c>
      <c r="P64" s="993"/>
      <c r="Q64" s="993"/>
      <c r="R64" s="993"/>
      <c r="S64" s="993"/>
      <c r="T64" s="993"/>
      <c r="U64" s="993"/>
    </row>
    <row r="65" spans="1:21">
      <c r="A65" s="52"/>
      <c r="B65" s="52"/>
      <c r="C65" s="805"/>
      <c r="D65" s="805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</row>
  </sheetData>
  <mergeCells count="121">
    <mergeCell ref="G53:H53"/>
    <mergeCell ref="Q53:R53"/>
    <mergeCell ref="G54:H54"/>
    <mergeCell ref="Q54:R54"/>
    <mergeCell ref="G55:H55"/>
    <mergeCell ref="Q55:R55"/>
    <mergeCell ref="G44:H44"/>
    <mergeCell ref="Q44:R44"/>
    <mergeCell ref="G45:H45"/>
    <mergeCell ref="Q45:R45"/>
    <mergeCell ref="G52:H52"/>
    <mergeCell ref="Q52:R52"/>
    <mergeCell ref="G46:H46"/>
    <mergeCell ref="G47:H47"/>
    <mergeCell ref="G48:H48"/>
    <mergeCell ref="G49:H49"/>
    <mergeCell ref="G50:H50"/>
    <mergeCell ref="G51:H51"/>
    <mergeCell ref="G41:H41"/>
    <mergeCell ref="Q41:R41"/>
    <mergeCell ref="G42:H42"/>
    <mergeCell ref="Q42:R42"/>
    <mergeCell ref="G43:H43"/>
    <mergeCell ref="Q43:R43"/>
    <mergeCell ref="G38:H38"/>
    <mergeCell ref="Q38:R38"/>
    <mergeCell ref="G39:H39"/>
    <mergeCell ref="Q39:R39"/>
    <mergeCell ref="G40:H40"/>
    <mergeCell ref="Q40:R40"/>
    <mergeCell ref="G35:H35"/>
    <mergeCell ref="Q35:R35"/>
    <mergeCell ref="G36:H36"/>
    <mergeCell ref="Q36:R36"/>
    <mergeCell ref="G37:H37"/>
    <mergeCell ref="Q37:R37"/>
    <mergeCell ref="G32:H32"/>
    <mergeCell ref="Q32:R32"/>
    <mergeCell ref="G33:H33"/>
    <mergeCell ref="Q33:R33"/>
    <mergeCell ref="G34:H34"/>
    <mergeCell ref="Q34:R34"/>
    <mergeCell ref="G29:H29"/>
    <mergeCell ref="Q29:R29"/>
    <mergeCell ref="G30:H30"/>
    <mergeCell ref="Q30:R30"/>
    <mergeCell ref="G31:H31"/>
    <mergeCell ref="Q31:R31"/>
    <mergeCell ref="G26:H26"/>
    <mergeCell ref="Q26:R26"/>
    <mergeCell ref="G27:H27"/>
    <mergeCell ref="Q27:R27"/>
    <mergeCell ref="G28:H28"/>
    <mergeCell ref="Q28:R28"/>
    <mergeCell ref="G23:H23"/>
    <mergeCell ref="Q23:R23"/>
    <mergeCell ref="G24:H24"/>
    <mergeCell ref="Q24:R24"/>
    <mergeCell ref="G25:H25"/>
    <mergeCell ref="Q25:R25"/>
    <mergeCell ref="G20:H20"/>
    <mergeCell ref="Q20:R20"/>
    <mergeCell ref="G21:H21"/>
    <mergeCell ref="Q21:R21"/>
    <mergeCell ref="G22:H22"/>
    <mergeCell ref="Q22:R22"/>
    <mergeCell ref="G17:H17"/>
    <mergeCell ref="Q17:R17"/>
    <mergeCell ref="G18:H18"/>
    <mergeCell ref="Q18:R18"/>
    <mergeCell ref="G19:H19"/>
    <mergeCell ref="Q19:R19"/>
    <mergeCell ref="G14:H14"/>
    <mergeCell ref="Q14:R14"/>
    <mergeCell ref="G15:H15"/>
    <mergeCell ref="Q15:R15"/>
    <mergeCell ref="G16:H16"/>
    <mergeCell ref="Q16:R16"/>
    <mergeCell ref="G11:H11"/>
    <mergeCell ref="Q11:R11"/>
    <mergeCell ref="G12:H12"/>
    <mergeCell ref="Q12:R12"/>
    <mergeCell ref="G13:H13"/>
    <mergeCell ref="Q13:R13"/>
    <mergeCell ref="G8:H8"/>
    <mergeCell ref="Q8:R8"/>
    <mergeCell ref="G9:H9"/>
    <mergeCell ref="Q9:R9"/>
    <mergeCell ref="G10:H10"/>
    <mergeCell ref="Q10:R10"/>
    <mergeCell ref="K4:U4"/>
    <mergeCell ref="K5:K6"/>
    <mergeCell ref="Q5:R5"/>
    <mergeCell ref="Q6:R6"/>
    <mergeCell ref="G7:H7"/>
    <mergeCell ref="Q7:R7"/>
    <mergeCell ref="C2:U2"/>
    <mergeCell ref="C3:U3"/>
    <mergeCell ref="A4:B4"/>
    <mergeCell ref="C4:C6"/>
    <mergeCell ref="D4:D6"/>
    <mergeCell ref="E4:E6"/>
    <mergeCell ref="F4:F6"/>
    <mergeCell ref="G4:H6"/>
    <mergeCell ref="I4:I6"/>
    <mergeCell ref="J4:J6"/>
    <mergeCell ref="C65:D65"/>
    <mergeCell ref="G56:H56"/>
    <mergeCell ref="G58:H58"/>
    <mergeCell ref="Q58:R58"/>
    <mergeCell ref="B59:C59"/>
    <mergeCell ref="B61:C61"/>
    <mergeCell ref="E62:F64"/>
    <mergeCell ref="M62:N64"/>
    <mergeCell ref="H64:L64"/>
    <mergeCell ref="P64:U64"/>
    <mergeCell ref="H63:L63"/>
    <mergeCell ref="P63:U63"/>
    <mergeCell ref="G57:H57"/>
    <mergeCell ref="H62:L62"/>
    <mergeCell ref="P62:U62"/>
  </mergeCells>
  <pageMargins left="0.18" right="0.23" top="0.33" bottom="0.24" header="0.3" footer="0.25"/>
  <pageSetup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749A4-0269-4207-9526-49D8A585B885}">
  <dimension ref="A1:R33"/>
  <sheetViews>
    <sheetView topLeftCell="C1" workbookViewId="0">
      <selection activeCell="K29" sqref="K29:L29"/>
    </sheetView>
  </sheetViews>
  <sheetFormatPr defaultRowHeight="15"/>
  <cols>
    <col min="1" max="2" width="0" hidden="1" customWidth="1"/>
    <col min="3" max="3" width="4.28515625" customWidth="1"/>
    <col min="4" max="4" width="4.42578125" customWidth="1"/>
    <col min="5" max="5" width="19.28515625" customWidth="1"/>
    <col min="6" max="6" width="5.7109375" customWidth="1"/>
    <col min="7" max="7" width="11.85546875" customWidth="1"/>
    <col min="8" max="8" width="10.28515625" customWidth="1"/>
    <col min="9" max="9" width="12.85546875" customWidth="1"/>
    <col min="10" max="10" width="12.140625" customWidth="1"/>
    <col min="11" max="11" width="10.7109375" customWidth="1"/>
    <col min="12" max="12" width="11" customWidth="1"/>
    <col min="13" max="13" width="0" hidden="1" customWidth="1"/>
    <col min="14" max="14" width="6.7109375" customWidth="1"/>
    <col min="16" max="16" width="10" customWidth="1"/>
    <col min="17" max="17" width="11.85546875" customWidth="1"/>
  </cols>
  <sheetData>
    <row r="1" spans="1:17">
      <c r="A1" s="46"/>
      <c r="B1" s="46"/>
      <c r="C1" s="47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>
      <c r="A2" s="46"/>
      <c r="B2" s="46"/>
      <c r="C2" s="785" t="s">
        <v>73</v>
      </c>
      <c r="D2" s="785"/>
      <c r="E2" s="785"/>
      <c r="F2" s="785"/>
      <c r="G2" s="785"/>
      <c r="H2" s="785"/>
      <c r="I2" s="785"/>
      <c r="J2" s="785"/>
      <c r="K2" s="785"/>
      <c r="L2" s="785"/>
      <c r="M2" s="785"/>
      <c r="N2" s="785"/>
      <c r="O2" s="785"/>
      <c r="P2" s="785"/>
      <c r="Q2" s="785"/>
    </row>
    <row r="3" spans="1:17" ht="15.75" thickBot="1">
      <c r="A3" s="46"/>
      <c r="B3" s="46"/>
      <c r="C3" s="786" t="s">
        <v>678</v>
      </c>
      <c r="D3" s="786"/>
      <c r="E3" s="786"/>
      <c r="F3" s="786"/>
      <c r="G3" s="786"/>
      <c r="H3" s="786"/>
      <c r="I3" s="786"/>
      <c r="J3" s="786"/>
      <c r="K3" s="786"/>
      <c r="L3" s="786"/>
      <c r="M3" s="786"/>
      <c r="N3" s="786"/>
      <c r="O3" s="786"/>
      <c r="P3" s="786"/>
      <c r="Q3" s="786"/>
    </row>
    <row r="4" spans="1:17" ht="16.5" customHeight="1" thickTop="1" thickBot="1">
      <c r="A4" s="787"/>
      <c r="B4" s="787"/>
      <c r="C4" s="788" t="s">
        <v>74</v>
      </c>
      <c r="D4" s="789" t="s">
        <v>75</v>
      </c>
      <c r="E4" s="790" t="s">
        <v>76</v>
      </c>
      <c r="F4" s="789" t="s">
        <v>7</v>
      </c>
      <c r="G4" s="789" t="s">
        <v>77</v>
      </c>
      <c r="H4" s="791" t="s">
        <v>78</v>
      </c>
      <c r="I4" s="791"/>
      <c r="J4" s="791"/>
      <c r="K4" s="791"/>
      <c r="L4" s="791"/>
      <c r="M4" s="791"/>
      <c r="N4" s="791"/>
      <c r="O4" s="791"/>
      <c r="P4" s="791"/>
      <c r="Q4" s="791"/>
    </row>
    <row r="5" spans="1:17" ht="30" customHeight="1" thickTop="1" thickBot="1">
      <c r="A5" s="787"/>
      <c r="B5" s="787"/>
      <c r="C5" s="788"/>
      <c r="D5" s="789"/>
      <c r="E5" s="790"/>
      <c r="F5" s="789"/>
      <c r="G5" s="789"/>
      <c r="H5" s="99" t="s">
        <v>58</v>
      </c>
      <c r="I5" s="99" t="s">
        <v>60</v>
      </c>
      <c r="J5" s="99" t="s">
        <v>43</v>
      </c>
      <c r="K5" s="99" t="s">
        <v>45</v>
      </c>
      <c r="L5" s="99" t="s">
        <v>47</v>
      </c>
      <c r="M5" s="99" t="s">
        <v>49</v>
      </c>
      <c r="N5" s="99" t="s">
        <v>51</v>
      </c>
      <c r="O5" s="99" t="s">
        <v>53</v>
      </c>
      <c r="P5" s="99" t="s">
        <v>55</v>
      </c>
      <c r="Q5" s="100" t="s">
        <v>79</v>
      </c>
    </row>
    <row r="6" spans="1:17" ht="50.25" customHeight="1" thickTop="1">
      <c r="A6" s="46"/>
      <c r="B6" s="46"/>
      <c r="C6" s="788"/>
      <c r="D6" s="789"/>
      <c r="E6" s="790"/>
      <c r="F6" s="101" t="s">
        <v>80</v>
      </c>
      <c r="G6" s="789"/>
      <c r="H6" s="102" t="s">
        <v>81</v>
      </c>
      <c r="I6" s="102" t="s">
        <v>82</v>
      </c>
      <c r="J6" s="102" t="s">
        <v>83</v>
      </c>
      <c r="K6" s="102" t="s">
        <v>84</v>
      </c>
      <c r="L6" s="102" t="s">
        <v>85</v>
      </c>
      <c r="M6" s="102" t="s">
        <v>86</v>
      </c>
      <c r="N6" s="102" t="s">
        <v>87</v>
      </c>
      <c r="O6" s="102" t="s">
        <v>88</v>
      </c>
      <c r="P6" s="102" t="s">
        <v>89</v>
      </c>
      <c r="Q6" s="103" t="s">
        <v>79</v>
      </c>
    </row>
    <row r="7" spans="1:17" ht="15" customHeight="1">
      <c r="A7" s="46"/>
      <c r="B7" s="46"/>
      <c r="C7" s="104" t="s">
        <v>4</v>
      </c>
      <c r="D7" s="105" t="s">
        <v>90</v>
      </c>
      <c r="E7" s="106" t="s">
        <v>91</v>
      </c>
      <c r="F7" s="105">
        <v>2026</v>
      </c>
      <c r="G7" s="107" t="s">
        <v>92</v>
      </c>
      <c r="H7" s="108">
        <v>6000000</v>
      </c>
      <c r="I7" s="108">
        <v>1532735000</v>
      </c>
      <c r="J7" s="108">
        <v>21343911000</v>
      </c>
      <c r="K7" s="108">
        <v>3535610000</v>
      </c>
      <c r="L7" s="108">
        <v>5213325000</v>
      </c>
      <c r="M7" s="108"/>
      <c r="N7" s="108">
        <v>0</v>
      </c>
      <c r="O7" s="108">
        <v>13500000</v>
      </c>
      <c r="P7" s="108">
        <v>730200000</v>
      </c>
      <c r="Q7" s="109">
        <f>SUM(H7:P7)</f>
        <v>32375281000</v>
      </c>
    </row>
    <row r="8" spans="1:17" ht="15" customHeight="1">
      <c r="A8" s="46"/>
      <c r="B8" s="46"/>
      <c r="C8" s="104" t="s">
        <v>4</v>
      </c>
      <c r="D8" s="105" t="s">
        <v>90</v>
      </c>
      <c r="E8" s="106" t="s">
        <v>91</v>
      </c>
      <c r="F8" s="666">
        <v>2026</v>
      </c>
      <c r="G8" s="107" t="s">
        <v>93</v>
      </c>
      <c r="H8" s="261">
        <v>6000000</v>
      </c>
      <c r="I8" s="261">
        <v>1532735000</v>
      </c>
      <c r="J8" s="261">
        <v>21343911000</v>
      </c>
      <c r="K8" s="261">
        <v>3535610000</v>
      </c>
      <c r="L8" s="261">
        <v>5213325000</v>
      </c>
      <c r="M8" s="261"/>
      <c r="N8" s="261">
        <v>0</v>
      </c>
      <c r="O8" s="261">
        <v>13500000</v>
      </c>
      <c r="P8" s="108">
        <v>768251876</v>
      </c>
      <c r="Q8" s="109">
        <f t="shared" ref="Q8:Q26" si="0">SUM(H8:P8)</f>
        <v>32413332876</v>
      </c>
    </row>
    <row r="9" spans="1:17" ht="15" customHeight="1">
      <c r="A9" s="46"/>
      <c r="B9" s="46"/>
      <c r="C9" s="104" t="s">
        <v>4</v>
      </c>
      <c r="D9" s="105" t="s">
        <v>90</v>
      </c>
      <c r="E9" s="106" t="s">
        <v>91</v>
      </c>
      <c r="F9" s="666">
        <v>2026</v>
      </c>
      <c r="G9" s="107" t="s">
        <v>94</v>
      </c>
      <c r="H9" s="108">
        <v>0</v>
      </c>
      <c r="I9" s="108">
        <f>965407853-480074980</f>
        <v>485332873</v>
      </c>
      <c r="J9" s="108">
        <v>6839226106</v>
      </c>
      <c r="K9" s="108">
        <v>1112012827</v>
      </c>
      <c r="L9" s="108">
        <v>1145187381</v>
      </c>
      <c r="M9" s="108"/>
      <c r="N9" s="108">
        <v>0</v>
      </c>
      <c r="O9" s="108">
        <v>8337016</v>
      </c>
      <c r="P9" s="108">
        <v>325418102</v>
      </c>
      <c r="Q9" s="109">
        <f t="shared" si="0"/>
        <v>9915514305</v>
      </c>
    </row>
    <row r="10" spans="1:17" ht="15" customHeight="1">
      <c r="A10" s="46"/>
      <c r="B10" s="46"/>
      <c r="C10" s="104" t="s">
        <v>4</v>
      </c>
      <c r="D10" s="105" t="s">
        <v>90</v>
      </c>
      <c r="E10" s="106" t="s">
        <v>91</v>
      </c>
      <c r="F10" s="666">
        <v>2026</v>
      </c>
      <c r="G10" s="107" t="s">
        <v>95</v>
      </c>
      <c r="H10" s="108">
        <v>0</v>
      </c>
      <c r="I10" s="108">
        <v>148854842</v>
      </c>
      <c r="J10" s="108">
        <v>0</v>
      </c>
      <c r="K10" s="261">
        <v>0</v>
      </c>
      <c r="L10" s="108">
        <v>1702509422</v>
      </c>
      <c r="M10" s="108"/>
      <c r="N10" s="108">
        <v>0</v>
      </c>
      <c r="O10" s="261">
        <v>0</v>
      </c>
      <c r="P10" s="261">
        <v>0</v>
      </c>
      <c r="Q10" s="109">
        <f t="shared" si="0"/>
        <v>1851364264</v>
      </c>
    </row>
    <row r="11" spans="1:17" ht="15" customHeight="1">
      <c r="A11" s="46"/>
      <c r="B11" s="46"/>
      <c r="C11" s="104" t="s">
        <v>4</v>
      </c>
      <c r="D11" s="105" t="s">
        <v>96</v>
      </c>
      <c r="E11" s="106" t="s">
        <v>97</v>
      </c>
      <c r="F11" s="666">
        <v>2026</v>
      </c>
      <c r="G11" s="107" t="s">
        <v>92</v>
      </c>
      <c r="H11" s="108">
        <v>0</v>
      </c>
      <c r="I11" s="108">
        <v>2300000000</v>
      </c>
      <c r="J11" s="108">
        <v>0</v>
      </c>
      <c r="K11" s="261">
        <v>0</v>
      </c>
      <c r="L11" s="261">
        <v>0</v>
      </c>
      <c r="M11" s="261">
        <v>0</v>
      </c>
      <c r="N11" s="261">
        <v>0</v>
      </c>
      <c r="O11" s="261">
        <v>0</v>
      </c>
      <c r="P11" s="261">
        <v>0</v>
      </c>
      <c r="Q11" s="109">
        <f t="shared" si="0"/>
        <v>2300000000</v>
      </c>
    </row>
    <row r="12" spans="1:17" ht="15" customHeight="1">
      <c r="A12" s="46"/>
      <c r="B12" s="46"/>
      <c r="C12" s="104" t="s">
        <v>4</v>
      </c>
      <c r="D12" s="105" t="s">
        <v>96</v>
      </c>
      <c r="E12" s="106" t="s">
        <v>97</v>
      </c>
      <c r="F12" s="666">
        <v>2026</v>
      </c>
      <c r="G12" s="107" t="s">
        <v>93</v>
      </c>
      <c r="H12" s="261">
        <v>0</v>
      </c>
      <c r="I12" s="261">
        <v>2300000000</v>
      </c>
      <c r="J12" s="261">
        <v>0</v>
      </c>
      <c r="K12" s="261">
        <v>0</v>
      </c>
      <c r="L12" s="261">
        <v>0</v>
      </c>
      <c r="M12" s="261">
        <v>0</v>
      </c>
      <c r="N12" s="261">
        <v>0</v>
      </c>
      <c r="O12" s="261">
        <v>0</v>
      </c>
      <c r="P12" s="261">
        <v>0</v>
      </c>
      <c r="Q12" s="109">
        <f t="shared" si="0"/>
        <v>2300000000</v>
      </c>
    </row>
    <row r="13" spans="1:17" ht="15" customHeight="1">
      <c r="A13" s="46"/>
      <c r="B13" s="46"/>
      <c r="C13" s="104" t="s">
        <v>4</v>
      </c>
      <c r="D13" s="105" t="s">
        <v>96</v>
      </c>
      <c r="E13" s="106" t="s">
        <v>97</v>
      </c>
      <c r="F13" s="666">
        <v>2026</v>
      </c>
      <c r="G13" s="107" t="s">
        <v>94</v>
      </c>
      <c r="H13" s="108">
        <v>1572060</v>
      </c>
      <c r="I13" s="108">
        <v>478502920</v>
      </c>
      <c r="J13" s="261">
        <v>0</v>
      </c>
      <c r="K13" s="261">
        <v>0</v>
      </c>
      <c r="L13" s="261">
        <v>0</v>
      </c>
      <c r="M13" s="261">
        <v>0</v>
      </c>
      <c r="N13" s="261">
        <v>0</v>
      </c>
      <c r="O13" s="261">
        <v>0</v>
      </c>
      <c r="P13" s="261">
        <v>0</v>
      </c>
      <c r="Q13" s="109">
        <f t="shared" si="0"/>
        <v>480074980</v>
      </c>
    </row>
    <row r="14" spans="1:17" ht="15" customHeight="1">
      <c r="A14" s="46"/>
      <c r="B14" s="46"/>
      <c r="C14" s="104" t="s">
        <v>4</v>
      </c>
      <c r="D14" s="105" t="s">
        <v>96</v>
      </c>
      <c r="E14" s="106" t="s">
        <v>97</v>
      </c>
      <c r="F14" s="666">
        <v>2026</v>
      </c>
      <c r="G14" s="107" t="s">
        <v>95</v>
      </c>
      <c r="H14" s="108">
        <v>0</v>
      </c>
      <c r="I14" s="261">
        <v>0</v>
      </c>
      <c r="J14" s="261">
        <v>0</v>
      </c>
      <c r="K14" s="261">
        <v>0</v>
      </c>
      <c r="L14" s="261">
        <v>0</v>
      </c>
      <c r="M14" s="261">
        <v>0</v>
      </c>
      <c r="N14" s="261">
        <v>0</v>
      </c>
      <c r="O14" s="261">
        <v>0</v>
      </c>
      <c r="P14" s="261">
        <v>0</v>
      </c>
      <c r="Q14" s="109">
        <f t="shared" si="0"/>
        <v>0</v>
      </c>
    </row>
    <row r="15" spans="1:17" ht="15" customHeight="1">
      <c r="A15" s="46"/>
      <c r="B15" s="46"/>
      <c r="C15" s="104" t="s">
        <v>4</v>
      </c>
      <c r="D15" s="105" t="s">
        <v>98</v>
      </c>
      <c r="E15" s="106" t="s">
        <v>99</v>
      </c>
      <c r="F15" s="666">
        <v>2026</v>
      </c>
      <c r="G15" s="107" t="s">
        <v>92</v>
      </c>
      <c r="H15" s="108">
        <v>0</v>
      </c>
      <c r="I15" s="108">
        <v>1025000000</v>
      </c>
      <c r="J15" s="108">
        <v>0</v>
      </c>
      <c r="K15" s="261">
        <v>0</v>
      </c>
      <c r="L15" s="261">
        <v>0</v>
      </c>
      <c r="M15" s="261">
        <v>0</v>
      </c>
      <c r="N15" s="261">
        <v>0</v>
      </c>
      <c r="O15" s="261">
        <v>0</v>
      </c>
      <c r="P15" s="261">
        <v>0</v>
      </c>
      <c r="Q15" s="109">
        <f t="shared" si="0"/>
        <v>1025000000</v>
      </c>
    </row>
    <row r="16" spans="1:17" ht="15" customHeight="1">
      <c r="A16" s="46"/>
      <c r="B16" s="46"/>
      <c r="C16" s="104" t="s">
        <v>4</v>
      </c>
      <c r="D16" s="105" t="s">
        <v>98</v>
      </c>
      <c r="E16" s="106" t="s">
        <v>99</v>
      </c>
      <c r="F16" s="666">
        <v>2026</v>
      </c>
      <c r="G16" s="107" t="s">
        <v>93</v>
      </c>
      <c r="H16" s="261">
        <v>0</v>
      </c>
      <c r="I16" s="261">
        <v>1025000000</v>
      </c>
      <c r="J16" s="261">
        <v>0</v>
      </c>
      <c r="K16" s="261">
        <v>0</v>
      </c>
      <c r="L16" s="261">
        <v>0</v>
      </c>
      <c r="M16" s="261">
        <v>0</v>
      </c>
      <c r="N16" s="261">
        <v>0</v>
      </c>
      <c r="O16" s="261">
        <v>0</v>
      </c>
      <c r="P16" s="261">
        <v>0</v>
      </c>
      <c r="Q16" s="109">
        <f t="shared" si="0"/>
        <v>1025000000</v>
      </c>
    </row>
    <row r="17" spans="1:18" ht="15" customHeight="1">
      <c r="A17" s="46"/>
      <c r="B17" s="46"/>
      <c r="C17" s="104" t="s">
        <v>4</v>
      </c>
      <c r="D17" s="105" t="s">
        <v>98</v>
      </c>
      <c r="E17" s="106" t="s">
        <v>99</v>
      </c>
      <c r="F17" s="666">
        <v>2026</v>
      </c>
      <c r="G17" s="107" t="s">
        <v>94</v>
      </c>
      <c r="H17" s="108">
        <v>0</v>
      </c>
      <c r="I17" s="261">
        <v>0</v>
      </c>
      <c r="J17" s="261">
        <v>0</v>
      </c>
      <c r="K17" s="261">
        <v>0</v>
      </c>
      <c r="L17" s="261">
        <v>0</v>
      </c>
      <c r="M17" s="261">
        <v>0</v>
      </c>
      <c r="N17" s="261">
        <v>0</v>
      </c>
      <c r="O17" s="261">
        <v>0</v>
      </c>
      <c r="P17" s="261">
        <v>0</v>
      </c>
      <c r="Q17" s="109">
        <f t="shared" si="0"/>
        <v>0</v>
      </c>
    </row>
    <row r="18" spans="1:18" ht="15" customHeight="1">
      <c r="A18" s="46"/>
      <c r="B18" s="46"/>
      <c r="C18" s="104" t="s">
        <v>4</v>
      </c>
      <c r="D18" s="105" t="s">
        <v>98</v>
      </c>
      <c r="E18" s="106" t="s">
        <v>99</v>
      </c>
      <c r="F18" s="666">
        <v>2026</v>
      </c>
      <c r="G18" s="107" t="s">
        <v>95</v>
      </c>
      <c r="H18" s="108">
        <v>0</v>
      </c>
      <c r="I18" s="261">
        <v>0</v>
      </c>
      <c r="J18" s="261">
        <v>0</v>
      </c>
      <c r="K18" s="261">
        <v>0</v>
      </c>
      <c r="L18" s="261">
        <v>0</v>
      </c>
      <c r="M18" s="261">
        <v>0</v>
      </c>
      <c r="N18" s="261">
        <v>0</v>
      </c>
      <c r="O18" s="261">
        <v>0</v>
      </c>
      <c r="P18" s="261">
        <v>0</v>
      </c>
      <c r="Q18" s="109">
        <f t="shared" si="0"/>
        <v>0</v>
      </c>
    </row>
    <row r="19" spans="1:18" ht="15" customHeight="1">
      <c r="A19" s="46"/>
      <c r="B19" s="46"/>
      <c r="C19" s="104" t="s">
        <v>4</v>
      </c>
      <c r="D19" s="105"/>
      <c r="E19" s="106" t="s">
        <v>79</v>
      </c>
      <c r="F19" s="666">
        <v>2026</v>
      </c>
      <c r="G19" s="107" t="s">
        <v>92</v>
      </c>
      <c r="H19" s="261">
        <f>H7+H11+H15</f>
        <v>6000000</v>
      </c>
      <c r="I19" s="261">
        <f>I7+I11+I15</f>
        <v>4857735000</v>
      </c>
      <c r="J19" s="261">
        <f t="shared" ref="J19:P20" si="1">J7+J11+J15</f>
        <v>21343911000</v>
      </c>
      <c r="K19" s="261">
        <f t="shared" si="1"/>
        <v>3535610000</v>
      </c>
      <c r="L19" s="261">
        <f t="shared" si="1"/>
        <v>5213325000</v>
      </c>
      <c r="M19" s="261">
        <f t="shared" si="1"/>
        <v>0</v>
      </c>
      <c r="N19" s="261">
        <f t="shared" si="1"/>
        <v>0</v>
      </c>
      <c r="O19" s="261">
        <f t="shared" si="1"/>
        <v>13500000</v>
      </c>
      <c r="P19" s="261">
        <f t="shared" si="1"/>
        <v>730200000</v>
      </c>
      <c r="Q19" s="109">
        <f t="shared" si="0"/>
        <v>35700281000</v>
      </c>
    </row>
    <row r="20" spans="1:18" ht="15" customHeight="1">
      <c r="A20" s="46"/>
      <c r="B20" s="46"/>
      <c r="C20" s="104" t="s">
        <v>4</v>
      </c>
      <c r="D20" s="105"/>
      <c r="E20" s="106" t="s">
        <v>79</v>
      </c>
      <c r="F20" s="666">
        <v>2026</v>
      </c>
      <c r="G20" s="107" t="s">
        <v>93</v>
      </c>
      <c r="H20" s="108">
        <f>H8+H12+H16</f>
        <v>6000000</v>
      </c>
      <c r="I20" s="256">
        <f>I8+I12+I16</f>
        <v>4857735000</v>
      </c>
      <c r="J20" s="256">
        <f t="shared" si="1"/>
        <v>21343911000</v>
      </c>
      <c r="K20" s="256">
        <f t="shared" si="1"/>
        <v>3535610000</v>
      </c>
      <c r="L20" s="256">
        <f t="shared" si="1"/>
        <v>5213325000</v>
      </c>
      <c r="M20" s="256">
        <f t="shared" si="1"/>
        <v>0</v>
      </c>
      <c r="N20" s="256">
        <f t="shared" si="1"/>
        <v>0</v>
      </c>
      <c r="O20" s="256">
        <f t="shared" si="1"/>
        <v>13500000</v>
      </c>
      <c r="P20" s="256">
        <f t="shared" si="1"/>
        <v>768251876</v>
      </c>
      <c r="Q20" s="109">
        <f t="shared" si="0"/>
        <v>35738332876</v>
      </c>
    </row>
    <row r="21" spans="1:18" ht="15" customHeight="1">
      <c r="A21" s="46"/>
      <c r="B21" s="46"/>
      <c r="C21" s="104" t="s">
        <v>4</v>
      </c>
      <c r="D21" s="105"/>
      <c r="E21" s="106" t="s">
        <v>79</v>
      </c>
      <c r="F21" s="666">
        <v>2026</v>
      </c>
      <c r="G21" s="107" t="s">
        <v>94</v>
      </c>
      <c r="H21" s="108">
        <f>H9+H13+H17</f>
        <v>1572060</v>
      </c>
      <c r="I21" s="256">
        <f t="shared" ref="I21:P21" si="2">I9+I13+I17</f>
        <v>963835793</v>
      </c>
      <c r="J21" s="256">
        <f t="shared" si="2"/>
        <v>6839226106</v>
      </c>
      <c r="K21" s="256">
        <f t="shared" si="2"/>
        <v>1112012827</v>
      </c>
      <c r="L21" s="256">
        <f t="shared" si="2"/>
        <v>1145187381</v>
      </c>
      <c r="M21" s="256">
        <f t="shared" si="2"/>
        <v>0</v>
      </c>
      <c r="N21" s="256">
        <f t="shared" si="2"/>
        <v>0</v>
      </c>
      <c r="O21" s="256">
        <f t="shared" si="2"/>
        <v>8337016</v>
      </c>
      <c r="P21" s="256">
        <f t="shared" si="2"/>
        <v>325418102</v>
      </c>
      <c r="Q21" s="109">
        <f t="shared" si="0"/>
        <v>10395589285</v>
      </c>
    </row>
    <row r="22" spans="1:18" ht="15" customHeight="1">
      <c r="A22" s="46"/>
      <c r="B22" s="46"/>
      <c r="C22" s="104" t="s">
        <v>4</v>
      </c>
      <c r="D22" s="105"/>
      <c r="E22" s="106" t="s">
        <v>79</v>
      </c>
      <c r="F22" s="666">
        <v>2026</v>
      </c>
      <c r="G22" s="107" t="s">
        <v>95</v>
      </c>
      <c r="H22" s="108">
        <f>H10+H14+H18</f>
        <v>0</v>
      </c>
      <c r="I22" s="256">
        <f t="shared" ref="I22:P22" si="3">I10+I14+I18</f>
        <v>148854842</v>
      </c>
      <c r="J22" s="256">
        <f t="shared" si="3"/>
        <v>0</v>
      </c>
      <c r="K22" s="256">
        <f t="shared" si="3"/>
        <v>0</v>
      </c>
      <c r="L22" s="256">
        <f t="shared" si="3"/>
        <v>1702509422</v>
      </c>
      <c r="M22" s="256">
        <f t="shared" si="3"/>
        <v>0</v>
      </c>
      <c r="N22" s="256">
        <f t="shared" si="3"/>
        <v>0</v>
      </c>
      <c r="O22" s="256">
        <f t="shared" si="3"/>
        <v>0</v>
      </c>
      <c r="P22" s="256">
        <f t="shared" si="3"/>
        <v>0</v>
      </c>
      <c r="Q22" s="109">
        <f t="shared" si="0"/>
        <v>1851364264</v>
      </c>
    </row>
    <row r="23" spans="1:18" ht="24" customHeight="1">
      <c r="A23" s="46"/>
      <c r="B23" s="46"/>
      <c r="C23" s="104" t="s">
        <v>4</v>
      </c>
      <c r="D23" s="105"/>
      <c r="E23" s="106" t="s">
        <v>100</v>
      </c>
      <c r="F23" s="666">
        <v>2026</v>
      </c>
      <c r="G23" s="107"/>
      <c r="H23" s="108">
        <f>H20-H21</f>
        <v>4427940</v>
      </c>
      <c r="I23" s="256">
        <f t="shared" ref="I23:O23" si="4">I20-I21</f>
        <v>3893899207</v>
      </c>
      <c r="J23" s="256">
        <f t="shared" si="4"/>
        <v>14504684894</v>
      </c>
      <c r="K23" s="256">
        <f t="shared" si="4"/>
        <v>2423597173</v>
      </c>
      <c r="L23" s="256">
        <f t="shared" si="4"/>
        <v>4068137619</v>
      </c>
      <c r="M23" s="256">
        <f t="shared" si="4"/>
        <v>0</v>
      </c>
      <c r="N23" s="256">
        <f t="shared" si="4"/>
        <v>0</v>
      </c>
      <c r="O23" s="256">
        <f t="shared" si="4"/>
        <v>5162984</v>
      </c>
      <c r="P23" s="256">
        <f>P20-P21</f>
        <v>442833774</v>
      </c>
      <c r="Q23" s="109">
        <f>SUM(H23:P23)</f>
        <v>25342743591</v>
      </c>
    </row>
    <row r="24" spans="1:18" ht="20.25" customHeight="1">
      <c r="A24" s="46"/>
      <c r="B24" s="46"/>
      <c r="C24" s="295" t="s">
        <v>4</v>
      </c>
      <c r="D24" s="296"/>
      <c r="E24" s="298" t="s">
        <v>101</v>
      </c>
      <c r="F24" s="296">
        <v>2026</v>
      </c>
      <c r="G24" s="292"/>
      <c r="H24" s="293">
        <f>H21/H20*100</f>
        <v>26.201000000000001</v>
      </c>
      <c r="I24" s="293">
        <f>I21/I20*100</f>
        <v>19.841259208252406</v>
      </c>
      <c r="J24" s="293">
        <f t="shared" ref="J24:Q24" si="5">J21/J20*100</f>
        <v>32.042984558921745</v>
      </c>
      <c r="K24" s="293">
        <f t="shared" si="5"/>
        <v>31.451795503463337</v>
      </c>
      <c r="L24" s="293">
        <f t="shared" si="5"/>
        <v>21.966544978492614</v>
      </c>
      <c r="M24" s="293" t="e">
        <f t="shared" si="5"/>
        <v>#DIV/0!</v>
      </c>
      <c r="N24" s="293">
        <v>0</v>
      </c>
      <c r="O24" s="293">
        <f t="shared" si="5"/>
        <v>61.755674074074072</v>
      </c>
      <c r="P24" s="293">
        <f t="shared" si="5"/>
        <v>42.358256734019349</v>
      </c>
      <c r="Q24" s="483">
        <f t="shared" si="5"/>
        <v>29.088064407114906</v>
      </c>
    </row>
    <row r="25" spans="1:18" ht="22.5" customHeight="1">
      <c r="A25" s="46"/>
      <c r="B25" s="46"/>
      <c r="C25" s="104" t="s">
        <v>4</v>
      </c>
      <c r="D25" s="105" t="s">
        <v>102</v>
      </c>
      <c r="E25" s="106" t="s">
        <v>103</v>
      </c>
      <c r="F25" s="105">
        <v>2026</v>
      </c>
      <c r="G25" s="107" t="s">
        <v>94</v>
      </c>
      <c r="H25" s="108">
        <v>0</v>
      </c>
      <c r="I25" s="108">
        <v>2197112</v>
      </c>
      <c r="J25" s="108"/>
      <c r="K25" s="108"/>
      <c r="L25" s="108">
        <v>19085782</v>
      </c>
      <c r="M25" s="108">
        <v>0</v>
      </c>
      <c r="N25" s="108">
        <v>0</v>
      </c>
      <c r="O25" s="108">
        <v>0</v>
      </c>
      <c r="P25" s="108">
        <v>0</v>
      </c>
      <c r="Q25" s="109">
        <f t="shared" si="0"/>
        <v>21282894</v>
      </c>
    </row>
    <row r="26" spans="1:18" ht="24" customHeight="1">
      <c r="A26" s="46"/>
      <c r="B26" s="46"/>
      <c r="C26" s="104" t="s">
        <v>4</v>
      </c>
      <c r="D26" s="105" t="s">
        <v>102</v>
      </c>
      <c r="E26" s="106" t="s">
        <v>103</v>
      </c>
      <c r="F26" s="105">
        <v>2026</v>
      </c>
      <c r="G26" s="107" t="s">
        <v>95</v>
      </c>
      <c r="H26" s="108">
        <v>0</v>
      </c>
      <c r="I26" s="261">
        <v>0</v>
      </c>
      <c r="J26" s="261">
        <v>0</v>
      </c>
      <c r="K26" s="261">
        <v>0</v>
      </c>
      <c r="L26" s="261">
        <v>0</v>
      </c>
      <c r="M26" s="108">
        <v>0</v>
      </c>
      <c r="N26" s="108">
        <v>0</v>
      </c>
      <c r="O26" s="108">
        <v>0</v>
      </c>
      <c r="P26" s="108">
        <v>0</v>
      </c>
      <c r="Q26" s="109">
        <f t="shared" si="0"/>
        <v>0</v>
      </c>
    </row>
    <row r="27" spans="1:18">
      <c r="A27" s="46"/>
      <c r="B27" s="792"/>
      <c r="C27" s="792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</row>
    <row r="28" spans="1:18">
      <c r="A28" s="46"/>
      <c r="B28" s="88"/>
      <c r="C28" s="88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</row>
    <row r="29" spans="1:18">
      <c r="A29" s="3"/>
      <c r="B29" s="3"/>
      <c r="C29" s="3"/>
      <c r="D29" s="3"/>
      <c r="E29" s="781" t="s">
        <v>72</v>
      </c>
      <c r="F29" s="42" t="s">
        <v>69</v>
      </c>
      <c r="G29" s="772"/>
      <c r="H29" s="772"/>
      <c r="I29" s="781" t="s">
        <v>68</v>
      </c>
      <c r="J29" s="42" t="s">
        <v>69</v>
      </c>
      <c r="K29" s="772"/>
      <c r="L29" s="773"/>
      <c r="M29" s="3"/>
      <c r="N29" s="3"/>
      <c r="O29" s="3"/>
      <c r="P29" s="3"/>
      <c r="Q29" s="3"/>
      <c r="R29" s="3"/>
    </row>
    <row r="30" spans="1:18">
      <c r="A30" s="3"/>
      <c r="B30" s="3"/>
      <c r="C30" s="3"/>
      <c r="D30" s="3"/>
      <c r="E30" s="781"/>
      <c r="F30" s="42" t="s">
        <v>70</v>
      </c>
      <c r="G30" s="774"/>
      <c r="H30" s="774"/>
      <c r="I30" s="781"/>
      <c r="J30" s="42" t="s">
        <v>70</v>
      </c>
      <c r="K30" s="774"/>
      <c r="L30" s="774"/>
      <c r="M30" s="3"/>
      <c r="N30" s="3"/>
      <c r="O30" s="3"/>
      <c r="P30" s="3"/>
      <c r="Q30" s="3"/>
      <c r="R30" s="3"/>
    </row>
    <row r="31" spans="1:18">
      <c r="A31" s="3"/>
      <c r="B31" s="3"/>
      <c r="C31" s="3"/>
      <c r="D31" s="3"/>
      <c r="E31" s="781"/>
      <c r="F31" s="42" t="s">
        <v>71</v>
      </c>
      <c r="G31" s="774"/>
      <c r="H31" s="774"/>
      <c r="I31" s="781"/>
      <c r="J31" s="42" t="s">
        <v>71</v>
      </c>
      <c r="K31" s="774"/>
      <c r="L31" s="774"/>
      <c r="M31" s="3"/>
      <c r="N31" s="3"/>
      <c r="O31" s="3"/>
      <c r="P31" s="3"/>
      <c r="Q31" s="3"/>
      <c r="R31" s="3"/>
    </row>
    <row r="32" spans="1:18">
      <c r="A32" s="46"/>
      <c r="B32" s="46"/>
      <c r="C32" s="792"/>
      <c r="D32" s="792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3"/>
      <c r="Q32" s="3"/>
      <c r="R32" s="3"/>
    </row>
    <row r="33" spans="16:18">
      <c r="P33" s="3"/>
      <c r="Q33" s="3"/>
      <c r="R33" s="3"/>
    </row>
  </sheetData>
  <mergeCells count="19">
    <mergeCell ref="C32:D32"/>
    <mergeCell ref="B27:C27"/>
    <mergeCell ref="E29:E31"/>
    <mergeCell ref="G29:H29"/>
    <mergeCell ref="I29:I31"/>
    <mergeCell ref="K29:L29"/>
    <mergeCell ref="G30:H30"/>
    <mergeCell ref="K30:L30"/>
    <mergeCell ref="G31:H31"/>
    <mergeCell ref="K31:L31"/>
    <mergeCell ref="C2:Q2"/>
    <mergeCell ref="C3:Q3"/>
    <mergeCell ref="A4:B5"/>
    <mergeCell ref="C4:C6"/>
    <mergeCell ref="D4:D6"/>
    <mergeCell ref="E4:E6"/>
    <mergeCell ref="F4:F5"/>
    <mergeCell ref="G4:G6"/>
    <mergeCell ref="H4:Q4"/>
  </mergeCells>
  <pageMargins left="0.28999999999999998" right="0.17" top="0.44" bottom="0.27" header="0.3" footer="0.3"/>
  <pageSetup scale="9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C426D-6F30-4A02-B04B-07ABDC3FFB12}">
  <dimension ref="A1:R178"/>
  <sheetViews>
    <sheetView zoomScaleNormal="100" workbookViewId="0">
      <pane xSplit="3" ySplit="6" topLeftCell="D156" activePane="bottomRight" state="frozen"/>
      <selection pane="topRight" activeCell="E1" sqref="E1"/>
      <selection pane="bottomLeft" activeCell="A7" sqref="A7"/>
      <selection pane="bottomRight" activeCell="U172" sqref="U172"/>
    </sheetView>
  </sheetViews>
  <sheetFormatPr defaultRowHeight="15"/>
  <cols>
    <col min="1" max="1" width="9" style="310" customWidth="1"/>
    <col min="2" max="2" width="9.140625" style="310"/>
    <col min="3" max="3" width="23.28515625" style="310" customWidth="1"/>
    <col min="4" max="4" width="9.28515625" style="310" customWidth="1"/>
    <col min="5" max="5" width="33.28515625" style="310" customWidth="1"/>
    <col min="6" max="6" width="0.140625" style="310" customWidth="1"/>
    <col min="7" max="7" width="18.28515625" style="310" customWidth="1"/>
    <col min="8" max="8" width="10.5703125" style="310" customWidth="1"/>
    <col min="9" max="9" width="15" style="310" customWidth="1"/>
    <col min="10" max="10" width="10.5703125" style="310" customWidth="1"/>
    <col min="11" max="13" width="12.85546875" style="310" customWidth="1"/>
    <col min="14" max="14" width="13.28515625" style="310" customWidth="1"/>
    <col min="15" max="15" width="6.140625" style="310" hidden="1" customWidth="1"/>
    <col min="16" max="16" width="6.42578125" style="310" hidden="1" customWidth="1"/>
    <col min="17" max="17" width="8.5703125" style="310" customWidth="1"/>
    <col min="18" max="18" width="12" style="310" customWidth="1"/>
    <col min="19" max="16384" width="9.140625" style="310"/>
  </cols>
  <sheetData>
    <row r="1" spans="1:18">
      <c r="A1" s="328"/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</row>
    <row r="2" spans="1:18">
      <c r="A2" s="1008" t="s">
        <v>457</v>
      </c>
      <c r="B2" s="1008"/>
      <c r="C2" s="1008"/>
      <c r="D2" s="1008"/>
      <c r="E2" s="1008"/>
      <c r="F2" s="1008"/>
      <c r="G2" s="1008"/>
      <c r="H2" s="1008"/>
      <c r="I2" s="1008"/>
      <c r="J2" s="1008"/>
      <c r="K2" s="1008"/>
      <c r="L2" s="1008"/>
      <c r="M2" s="1008"/>
      <c r="N2" s="1008"/>
      <c r="O2" s="1008"/>
      <c r="P2" s="1008"/>
      <c r="Q2" s="1008"/>
      <c r="R2" s="1008"/>
    </row>
    <row r="3" spans="1:18" ht="15.75" thickBot="1">
      <c r="A3" s="1009" t="s">
        <v>678</v>
      </c>
      <c r="B3" s="1009"/>
      <c r="C3" s="1009"/>
      <c r="D3" s="1009"/>
      <c r="E3" s="1009"/>
      <c r="F3" s="1009"/>
      <c r="G3" s="1009"/>
      <c r="H3" s="1009"/>
      <c r="I3" s="1009"/>
      <c r="J3" s="1009"/>
      <c r="K3" s="1009"/>
      <c r="L3" s="1009"/>
      <c r="M3" s="1009"/>
      <c r="N3" s="1009"/>
      <c r="O3" s="1009"/>
      <c r="P3" s="1009"/>
      <c r="Q3" s="1009"/>
      <c r="R3" s="1009"/>
    </row>
    <row r="4" spans="1:18" ht="16.5" customHeight="1" thickTop="1" thickBot="1">
      <c r="A4" s="1010" t="s">
        <v>74</v>
      </c>
      <c r="B4" s="1011" t="s">
        <v>26</v>
      </c>
      <c r="C4" s="1011" t="s">
        <v>115</v>
      </c>
      <c r="D4" s="1011" t="s">
        <v>458</v>
      </c>
      <c r="E4" s="1012" t="s">
        <v>273</v>
      </c>
      <c r="F4" s="1012"/>
      <c r="G4" s="1011" t="s">
        <v>117</v>
      </c>
      <c r="H4" s="1011" t="s">
        <v>459</v>
      </c>
      <c r="I4" s="1013" t="s">
        <v>78</v>
      </c>
      <c r="J4" s="1013"/>
      <c r="K4" s="1013"/>
      <c r="L4" s="1013"/>
      <c r="M4" s="1013"/>
      <c r="N4" s="1013"/>
      <c r="O4" s="1013"/>
      <c r="P4" s="1013"/>
      <c r="Q4" s="1013"/>
      <c r="R4" s="1013"/>
    </row>
    <row r="5" spans="1:18" ht="16.5" thickTop="1" thickBot="1">
      <c r="A5" s="1010"/>
      <c r="B5" s="1011"/>
      <c r="C5" s="1011"/>
      <c r="D5" s="1011"/>
      <c r="E5" s="1012"/>
      <c r="F5" s="1012"/>
      <c r="G5" s="1011"/>
      <c r="H5" s="1011"/>
      <c r="I5" s="1005" t="s">
        <v>79</v>
      </c>
      <c r="J5" s="329" t="s">
        <v>58</v>
      </c>
      <c r="K5" s="329" t="s">
        <v>60</v>
      </c>
      <c r="L5" s="329" t="s">
        <v>43</v>
      </c>
      <c r="M5" s="329" t="s">
        <v>45</v>
      </c>
      <c r="N5" s="329" t="s">
        <v>47</v>
      </c>
      <c r="O5" s="705" t="s">
        <v>49</v>
      </c>
      <c r="P5" s="329" t="s">
        <v>51</v>
      </c>
      <c r="Q5" s="329" t="s">
        <v>53</v>
      </c>
      <c r="R5" s="330" t="s">
        <v>55</v>
      </c>
    </row>
    <row r="6" spans="1:18" ht="27.75" customHeight="1" thickTop="1">
      <c r="A6" s="1010"/>
      <c r="B6" s="1011"/>
      <c r="C6" s="1011"/>
      <c r="D6" s="1011"/>
      <c r="E6" s="1012"/>
      <c r="F6" s="1012"/>
      <c r="G6" s="1011"/>
      <c r="H6" s="1011"/>
      <c r="I6" s="1005"/>
      <c r="J6" s="331" t="s">
        <v>81</v>
      </c>
      <c r="K6" s="331" t="s">
        <v>82</v>
      </c>
      <c r="L6" s="331" t="s">
        <v>83</v>
      </c>
      <c r="M6" s="331" t="s">
        <v>84</v>
      </c>
      <c r="N6" s="331" t="s">
        <v>85</v>
      </c>
      <c r="O6" s="706" t="s">
        <v>86</v>
      </c>
      <c r="P6" s="331" t="s">
        <v>87</v>
      </c>
      <c r="Q6" s="331" t="s">
        <v>88</v>
      </c>
      <c r="R6" s="332" t="s">
        <v>460</v>
      </c>
    </row>
    <row r="7" spans="1:18">
      <c r="A7" s="645" t="s">
        <v>4</v>
      </c>
      <c r="B7" s="645" t="s">
        <v>34</v>
      </c>
      <c r="C7" s="646" t="s">
        <v>35</v>
      </c>
      <c r="D7" s="645" t="s">
        <v>187</v>
      </c>
      <c r="E7" s="1006" t="s">
        <v>188</v>
      </c>
      <c r="F7" s="1007"/>
      <c r="G7" s="647" t="s">
        <v>92</v>
      </c>
      <c r="H7" s="648">
        <v>39038</v>
      </c>
      <c r="I7" s="648">
        <f t="shared" ref="I7:I38" si="0">J7+K7+L7+M7+N7+O7+P7+Q7+R7</f>
        <v>12701080000</v>
      </c>
      <c r="J7" s="648">
        <v>0</v>
      </c>
      <c r="K7" s="648">
        <v>0</v>
      </c>
      <c r="L7" s="648">
        <v>9844300000</v>
      </c>
      <c r="M7" s="648">
        <v>1638380000</v>
      </c>
      <c r="N7" s="648">
        <v>1218400000</v>
      </c>
      <c r="O7" s="667"/>
      <c r="P7" s="648"/>
      <c r="Q7" s="648">
        <v>0</v>
      </c>
      <c r="R7" s="648">
        <v>0</v>
      </c>
    </row>
    <row r="8" spans="1:18">
      <c r="A8" s="645" t="s">
        <v>4</v>
      </c>
      <c r="B8" s="645" t="s">
        <v>34</v>
      </c>
      <c r="C8" s="646" t="s">
        <v>35</v>
      </c>
      <c r="D8" s="645" t="s">
        <v>187</v>
      </c>
      <c r="E8" s="1006" t="s">
        <v>188</v>
      </c>
      <c r="F8" s="1007"/>
      <c r="G8" s="647" t="s">
        <v>93</v>
      </c>
      <c r="H8" s="648">
        <v>38784.428256494728</v>
      </c>
      <c r="I8" s="648">
        <f t="shared" si="0"/>
        <v>12618580000</v>
      </c>
      <c r="J8" s="648">
        <v>0</v>
      </c>
      <c r="K8" s="648">
        <v>0</v>
      </c>
      <c r="L8" s="648">
        <v>9777300000</v>
      </c>
      <c r="M8" s="648">
        <v>1622880000</v>
      </c>
      <c r="N8" s="648">
        <v>1218400000</v>
      </c>
      <c r="O8" s="667"/>
      <c r="P8" s="648"/>
      <c r="Q8" s="648">
        <v>0</v>
      </c>
      <c r="R8" s="648">
        <v>0</v>
      </c>
    </row>
    <row r="9" spans="1:18">
      <c r="A9" s="645" t="s">
        <v>4</v>
      </c>
      <c r="B9" s="645" t="s">
        <v>34</v>
      </c>
      <c r="C9" s="646" t="s">
        <v>35</v>
      </c>
      <c r="D9" s="645" t="s">
        <v>187</v>
      </c>
      <c r="E9" s="1006" t="s">
        <v>188</v>
      </c>
      <c r="F9" s="1007"/>
      <c r="G9" s="647" t="s">
        <v>94</v>
      </c>
      <c r="H9" s="648">
        <v>12405</v>
      </c>
      <c r="I9" s="648">
        <f t="shared" si="0"/>
        <v>4036000974</v>
      </c>
      <c r="J9" s="649">
        <v>0</v>
      </c>
      <c r="K9" s="649">
        <v>0</v>
      </c>
      <c r="L9" s="649">
        <v>3155108011</v>
      </c>
      <c r="M9" s="649">
        <v>517766617</v>
      </c>
      <c r="N9" s="733">
        <v>363126346</v>
      </c>
      <c r="O9" s="667"/>
      <c r="P9" s="648"/>
      <c r="Q9" s="648">
        <v>0</v>
      </c>
      <c r="R9" s="649">
        <v>0</v>
      </c>
    </row>
    <row r="10" spans="1:18">
      <c r="A10" s="645" t="s">
        <v>4</v>
      </c>
      <c r="B10" s="645" t="s">
        <v>34</v>
      </c>
      <c r="C10" s="646" t="s">
        <v>35</v>
      </c>
      <c r="D10" s="645" t="s">
        <v>189</v>
      </c>
      <c r="E10" s="1006" t="s">
        <v>190</v>
      </c>
      <c r="F10" s="1007"/>
      <c r="G10" s="647" t="s">
        <v>92</v>
      </c>
      <c r="H10" s="648">
        <v>269</v>
      </c>
      <c r="I10" s="648">
        <f t="shared" si="0"/>
        <v>512000000</v>
      </c>
      <c r="J10" s="648">
        <v>0</v>
      </c>
      <c r="K10" s="648">
        <v>0</v>
      </c>
      <c r="L10" s="648">
        <v>370000000</v>
      </c>
      <c r="M10" s="648">
        <v>64000000</v>
      </c>
      <c r="N10" s="648">
        <v>78000000</v>
      </c>
      <c r="O10" s="667"/>
      <c r="P10" s="648"/>
      <c r="Q10" s="648">
        <v>0</v>
      </c>
      <c r="R10" s="648">
        <v>0</v>
      </c>
    </row>
    <row r="11" spans="1:18">
      <c r="A11" s="645" t="s">
        <v>4</v>
      </c>
      <c r="B11" s="645" t="s">
        <v>34</v>
      </c>
      <c r="C11" s="646" t="s">
        <v>35</v>
      </c>
      <c r="D11" s="645" t="s">
        <v>189</v>
      </c>
      <c r="E11" s="1006" t="s">
        <v>190</v>
      </c>
      <c r="F11" s="1007"/>
      <c r="G11" s="647" t="s">
        <v>93</v>
      </c>
      <c r="H11" s="648">
        <v>274</v>
      </c>
      <c r="I11" s="648">
        <f t="shared" si="0"/>
        <v>522000000</v>
      </c>
      <c r="J11" s="648">
        <v>0</v>
      </c>
      <c r="K11" s="648">
        <v>0</v>
      </c>
      <c r="L11" s="648">
        <v>380000000</v>
      </c>
      <c r="M11" s="648">
        <v>64000000</v>
      </c>
      <c r="N11" s="648">
        <v>78000000</v>
      </c>
      <c r="O11" s="667"/>
      <c r="P11" s="648"/>
      <c r="Q11" s="648">
        <v>0</v>
      </c>
      <c r="R11" s="648">
        <v>0</v>
      </c>
    </row>
    <row r="12" spans="1:18">
      <c r="A12" s="645" t="s">
        <v>4</v>
      </c>
      <c r="B12" s="645" t="s">
        <v>34</v>
      </c>
      <c r="C12" s="646" t="s">
        <v>35</v>
      </c>
      <c r="D12" s="645" t="s">
        <v>189</v>
      </c>
      <c r="E12" s="1006" t="s">
        <v>190</v>
      </c>
      <c r="F12" s="1007"/>
      <c r="G12" s="647" t="s">
        <v>94</v>
      </c>
      <c r="H12" s="648">
        <v>82</v>
      </c>
      <c r="I12" s="648">
        <f t="shared" si="0"/>
        <v>156523517</v>
      </c>
      <c r="J12" s="649">
        <v>0</v>
      </c>
      <c r="K12" s="649">
        <v>0</v>
      </c>
      <c r="L12" s="649">
        <v>121343736</v>
      </c>
      <c r="M12" s="649">
        <v>19397579</v>
      </c>
      <c r="N12" s="649">
        <v>15782202</v>
      </c>
      <c r="O12" s="667"/>
      <c r="P12" s="648"/>
      <c r="Q12" s="648">
        <v>0</v>
      </c>
      <c r="R12" s="649">
        <v>0</v>
      </c>
    </row>
    <row r="13" spans="1:18" ht="24" customHeight="1">
      <c r="A13" s="645" t="s">
        <v>4</v>
      </c>
      <c r="B13" s="645" t="s">
        <v>34</v>
      </c>
      <c r="C13" s="646" t="s">
        <v>35</v>
      </c>
      <c r="D13" s="645" t="s">
        <v>191</v>
      </c>
      <c r="E13" s="1006" t="s">
        <v>192</v>
      </c>
      <c r="F13" s="1007"/>
      <c r="G13" s="647" t="s">
        <v>92</v>
      </c>
      <c r="H13" s="648">
        <v>57</v>
      </c>
      <c r="I13" s="648">
        <f t="shared" si="0"/>
        <v>179800000</v>
      </c>
      <c r="J13" s="648">
        <v>0</v>
      </c>
      <c r="K13" s="648">
        <v>0</v>
      </c>
      <c r="L13" s="648">
        <v>135000000</v>
      </c>
      <c r="M13" s="648">
        <v>22800000</v>
      </c>
      <c r="N13" s="648">
        <v>22000000</v>
      </c>
      <c r="O13" s="667"/>
      <c r="P13" s="648"/>
      <c r="Q13" s="648">
        <v>0</v>
      </c>
      <c r="R13" s="648">
        <v>0</v>
      </c>
    </row>
    <row r="14" spans="1:18" ht="24" customHeight="1">
      <c r="A14" s="645" t="s">
        <v>4</v>
      </c>
      <c r="B14" s="645" t="s">
        <v>34</v>
      </c>
      <c r="C14" s="646" t="s">
        <v>35</v>
      </c>
      <c r="D14" s="645" t="s">
        <v>191</v>
      </c>
      <c r="E14" s="1006" t="s">
        <v>192</v>
      </c>
      <c r="F14" s="1007"/>
      <c r="G14" s="647" t="s">
        <v>93</v>
      </c>
      <c r="H14" s="648">
        <v>57</v>
      </c>
      <c r="I14" s="648">
        <f t="shared" si="0"/>
        <v>179800000</v>
      </c>
      <c r="J14" s="648">
        <v>0</v>
      </c>
      <c r="K14" s="648">
        <v>0</v>
      </c>
      <c r="L14" s="648">
        <v>135000000</v>
      </c>
      <c r="M14" s="648">
        <v>22800000</v>
      </c>
      <c r="N14" s="648">
        <v>22000000</v>
      </c>
      <c r="O14" s="667"/>
      <c r="P14" s="648"/>
      <c r="Q14" s="648">
        <v>0</v>
      </c>
      <c r="R14" s="648">
        <v>0</v>
      </c>
    </row>
    <row r="15" spans="1:18" ht="24" customHeight="1">
      <c r="A15" s="645" t="s">
        <v>4</v>
      </c>
      <c r="B15" s="645" t="s">
        <v>34</v>
      </c>
      <c r="C15" s="646" t="s">
        <v>35</v>
      </c>
      <c r="D15" s="645" t="s">
        <v>191</v>
      </c>
      <c r="E15" s="1006" t="s">
        <v>192</v>
      </c>
      <c r="F15" s="1007"/>
      <c r="G15" s="647" t="s">
        <v>94</v>
      </c>
      <c r="H15" s="648">
        <v>18</v>
      </c>
      <c r="I15" s="648">
        <f t="shared" si="0"/>
        <v>56414687</v>
      </c>
      <c r="J15" s="649">
        <v>0</v>
      </c>
      <c r="K15" s="649">
        <v>0</v>
      </c>
      <c r="L15" s="649">
        <v>43784124</v>
      </c>
      <c r="M15" s="649">
        <v>7444285</v>
      </c>
      <c r="N15" s="649">
        <v>5186278</v>
      </c>
      <c r="O15" s="667"/>
      <c r="P15" s="648"/>
      <c r="Q15" s="648">
        <v>0</v>
      </c>
      <c r="R15" s="649">
        <v>0</v>
      </c>
    </row>
    <row r="16" spans="1:18">
      <c r="A16" s="645" t="s">
        <v>4</v>
      </c>
      <c r="B16" s="645" t="s">
        <v>34</v>
      </c>
      <c r="C16" s="646" t="s">
        <v>35</v>
      </c>
      <c r="D16" s="645" t="s">
        <v>193</v>
      </c>
      <c r="E16" s="1006" t="s">
        <v>194</v>
      </c>
      <c r="F16" s="1007"/>
      <c r="G16" s="647" t="s">
        <v>92</v>
      </c>
      <c r="H16" s="648">
        <v>228</v>
      </c>
      <c r="I16" s="648">
        <f t="shared" si="0"/>
        <v>371500000</v>
      </c>
      <c r="J16" s="648">
        <v>0</v>
      </c>
      <c r="K16" s="648">
        <v>0</v>
      </c>
      <c r="L16" s="648">
        <v>216000000</v>
      </c>
      <c r="M16" s="648">
        <v>34500000</v>
      </c>
      <c r="N16" s="648">
        <v>72000000</v>
      </c>
      <c r="O16" s="667"/>
      <c r="P16" s="648"/>
      <c r="Q16" s="648">
        <v>0</v>
      </c>
      <c r="R16" s="648">
        <v>49000000</v>
      </c>
    </row>
    <row r="17" spans="1:18">
      <c r="A17" s="645" t="s">
        <v>4</v>
      </c>
      <c r="B17" s="645" t="s">
        <v>34</v>
      </c>
      <c r="C17" s="646" t="s">
        <v>35</v>
      </c>
      <c r="D17" s="645" t="s">
        <v>193</v>
      </c>
      <c r="E17" s="1006" t="s">
        <v>194</v>
      </c>
      <c r="F17" s="1007"/>
      <c r="G17" s="647" t="s">
        <v>93</v>
      </c>
      <c r="H17" s="648">
        <v>228</v>
      </c>
      <c r="I17" s="648">
        <f t="shared" si="0"/>
        <v>371500000</v>
      </c>
      <c r="J17" s="648">
        <v>0</v>
      </c>
      <c r="K17" s="648">
        <v>0</v>
      </c>
      <c r="L17" s="648">
        <v>216000000</v>
      </c>
      <c r="M17" s="648">
        <v>34500000</v>
      </c>
      <c r="N17" s="648">
        <v>72000000</v>
      </c>
      <c r="O17" s="667"/>
      <c r="P17" s="648"/>
      <c r="Q17" s="648">
        <v>0</v>
      </c>
      <c r="R17" s="648">
        <v>49000000</v>
      </c>
    </row>
    <row r="18" spans="1:18">
      <c r="A18" s="645" t="s">
        <v>4</v>
      </c>
      <c r="B18" s="645" t="s">
        <v>34</v>
      </c>
      <c r="C18" s="646" t="s">
        <v>35</v>
      </c>
      <c r="D18" s="645" t="s">
        <v>193</v>
      </c>
      <c r="E18" s="1006" t="s">
        <v>194</v>
      </c>
      <c r="F18" s="1007"/>
      <c r="G18" s="647" t="s">
        <v>94</v>
      </c>
      <c r="H18" s="648">
        <f>'[1]Aneski 3'!M13</f>
        <v>0</v>
      </c>
      <c r="I18" s="649">
        <f t="shared" si="0"/>
        <v>121224962</v>
      </c>
      <c r="J18" s="649">
        <v>0</v>
      </c>
      <c r="K18" s="649">
        <v>0</v>
      </c>
      <c r="L18" s="649">
        <v>68262876</v>
      </c>
      <c r="M18" s="649">
        <v>10726836</v>
      </c>
      <c r="N18" s="649">
        <v>23462873</v>
      </c>
      <c r="O18" s="667"/>
      <c r="P18" s="648"/>
      <c r="Q18" s="648">
        <v>0</v>
      </c>
      <c r="R18" s="649">
        <v>18772377</v>
      </c>
    </row>
    <row r="19" spans="1:18" ht="24" customHeight="1">
      <c r="A19" s="645" t="s">
        <v>4</v>
      </c>
      <c r="B19" s="645" t="s">
        <v>34</v>
      </c>
      <c r="C19" s="646" t="s">
        <v>35</v>
      </c>
      <c r="D19" s="645" t="s">
        <v>195</v>
      </c>
      <c r="E19" s="1006" t="s">
        <v>196</v>
      </c>
      <c r="F19" s="1007"/>
      <c r="G19" s="647" t="s">
        <v>92</v>
      </c>
      <c r="H19" s="648">
        <v>6969</v>
      </c>
      <c r="I19" s="648">
        <f t="shared" si="0"/>
        <v>409000000</v>
      </c>
      <c r="J19" s="648">
        <v>0</v>
      </c>
      <c r="K19" s="648">
        <v>0</v>
      </c>
      <c r="L19" s="648">
        <v>317000000</v>
      </c>
      <c r="M19" s="648">
        <v>53000000</v>
      </c>
      <c r="N19" s="648">
        <v>39000000</v>
      </c>
      <c r="O19" s="667"/>
      <c r="P19" s="648"/>
      <c r="Q19" s="648">
        <v>0</v>
      </c>
      <c r="R19" s="648">
        <v>0</v>
      </c>
    </row>
    <row r="20" spans="1:18" ht="24" customHeight="1">
      <c r="A20" s="645" t="s">
        <v>4</v>
      </c>
      <c r="B20" s="645" t="s">
        <v>34</v>
      </c>
      <c r="C20" s="646" t="s">
        <v>35</v>
      </c>
      <c r="D20" s="645" t="s">
        <v>195</v>
      </c>
      <c r="E20" s="1006" t="s">
        <v>196</v>
      </c>
      <c r="F20" s="1007"/>
      <c r="G20" s="647" t="s">
        <v>93</v>
      </c>
      <c r="H20" s="648">
        <v>6969</v>
      </c>
      <c r="I20" s="648">
        <f t="shared" si="0"/>
        <v>409000000</v>
      </c>
      <c r="J20" s="648">
        <v>0</v>
      </c>
      <c r="K20" s="648">
        <v>0</v>
      </c>
      <c r="L20" s="648">
        <v>317000000</v>
      </c>
      <c r="M20" s="648">
        <v>53000000</v>
      </c>
      <c r="N20" s="648">
        <v>39000000</v>
      </c>
      <c r="O20" s="667"/>
      <c r="P20" s="648"/>
      <c r="Q20" s="648">
        <v>0</v>
      </c>
      <c r="R20" s="648">
        <v>0</v>
      </c>
    </row>
    <row r="21" spans="1:18" ht="24" customHeight="1">
      <c r="A21" s="645" t="s">
        <v>4</v>
      </c>
      <c r="B21" s="645" t="s">
        <v>34</v>
      </c>
      <c r="C21" s="646" t="s">
        <v>35</v>
      </c>
      <c r="D21" s="645" t="s">
        <v>195</v>
      </c>
      <c r="E21" s="1006" t="s">
        <v>196</v>
      </c>
      <c r="F21" s="1007"/>
      <c r="G21" s="647" t="s">
        <v>94</v>
      </c>
      <c r="H21" s="648">
        <f>'[1]Aneski 3'!M14</f>
        <v>12405</v>
      </c>
      <c r="I21" s="648">
        <f t="shared" si="0"/>
        <v>141987299</v>
      </c>
      <c r="J21" s="649">
        <v>0</v>
      </c>
      <c r="K21" s="649">
        <v>0</v>
      </c>
      <c r="L21" s="649">
        <v>111256324</v>
      </c>
      <c r="M21" s="649">
        <v>17441547</v>
      </c>
      <c r="N21" s="649">
        <v>13289428</v>
      </c>
      <c r="O21" s="667"/>
      <c r="P21" s="648"/>
      <c r="Q21" s="648">
        <v>0</v>
      </c>
      <c r="R21" s="649">
        <v>0</v>
      </c>
    </row>
    <row r="22" spans="1:18" ht="24" customHeight="1">
      <c r="A22" s="645" t="s">
        <v>4</v>
      </c>
      <c r="B22" s="645" t="s">
        <v>34</v>
      </c>
      <c r="C22" s="646" t="s">
        <v>35</v>
      </c>
      <c r="D22" s="645" t="s">
        <v>197</v>
      </c>
      <c r="E22" s="1006" t="s">
        <v>198</v>
      </c>
      <c r="F22" s="1007"/>
      <c r="G22" s="647" t="s">
        <v>92</v>
      </c>
      <c r="H22" s="648">
        <v>661</v>
      </c>
      <c r="I22" s="648">
        <f t="shared" si="0"/>
        <v>1357000000</v>
      </c>
      <c r="J22" s="648">
        <v>0</v>
      </c>
      <c r="K22" s="648">
        <v>0</v>
      </c>
      <c r="L22" s="648">
        <v>939000000</v>
      </c>
      <c r="M22" s="648">
        <v>157000000</v>
      </c>
      <c r="N22" s="648">
        <v>261000000</v>
      </c>
      <c r="O22" s="667"/>
      <c r="P22" s="648"/>
      <c r="Q22" s="648">
        <v>0</v>
      </c>
      <c r="R22" s="648">
        <v>0</v>
      </c>
    </row>
    <row r="23" spans="1:18" ht="24" customHeight="1">
      <c r="A23" s="645" t="s">
        <v>4</v>
      </c>
      <c r="B23" s="645" t="s">
        <v>34</v>
      </c>
      <c r="C23" s="646" t="s">
        <v>35</v>
      </c>
      <c r="D23" s="645" t="s">
        <v>197</v>
      </c>
      <c r="E23" s="1006" t="s">
        <v>198</v>
      </c>
      <c r="F23" s="1007"/>
      <c r="G23" s="647" t="s">
        <v>93</v>
      </c>
      <c r="H23" s="648">
        <v>690</v>
      </c>
      <c r="I23" s="648">
        <f t="shared" si="0"/>
        <v>1416200000</v>
      </c>
      <c r="J23" s="648">
        <v>0</v>
      </c>
      <c r="K23" s="648">
        <v>0</v>
      </c>
      <c r="L23" s="648">
        <v>986000000</v>
      </c>
      <c r="M23" s="648">
        <v>169200000</v>
      </c>
      <c r="N23" s="648">
        <v>261000000</v>
      </c>
      <c r="O23" s="667"/>
      <c r="P23" s="648"/>
      <c r="Q23" s="648">
        <v>0</v>
      </c>
      <c r="R23" s="648">
        <v>0</v>
      </c>
    </row>
    <row r="24" spans="1:18" ht="24" customHeight="1">
      <c r="A24" s="645" t="s">
        <v>4</v>
      </c>
      <c r="B24" s="645" t="s">
        <v>34</v>
      </c>
      <c r="C24" s="646" t="s">
        <v>35</v>
      </c>
      <c r="D24" s="645" t="s">
        <v>197</v>
      </c>
      <c r="E24" s="1006" t="s">
        <v>198</v>
      </c>
      <c r="F24" s="1007"/>
      <c r="G24" s="647" t="s">
        <v>94</v>
      </c>
      <c r="H24" s="648">
        <f>'[1]Aneski 3'!M15</f>
        <v>82</v>
      </c>
      <c r="I24" s="648">
        <f t="shared" si="0"/>
        <v>467840340</v>
      </c>
      <c r="J24" s="649">
        <v>0</v>
      </c>
      <c r="K24" s="649">
        <v>0</v>
      </c>
      <c r="L24" s="649">
        <v>339627487</v>
      </c>
      <c r="M24" s="649">
        <v>53830448</v>
      </c>
      <c r="N24" s="649">
        <v>74382405</v>
      </c>
      <c r="O24" s="667"/>
      <c r="P24" s="648"/>
      <c r="Q24" s="648">
        <v>0</v>
      </c>
      <c r="R24" s="649">
        <v>0</v>
      </c>
    </row>
    <row r="25" spans="1:18" ht="24" customHeight="1">
      <c r="A25" s="645" t="s">
        <v>4</v>
      </c>
      <c r="B25" s="645" t="s">
        <v>34</v>
      </c>
      <c r="C25" s="646" t="s">
        <v>35</v>
      </c>
      <c r="D25" s="645" t="s">
        <v>199</v>
      </c>
      <c r="E25" s="1006" t="s">
        <v>200</v>
      </c>
      <c r="F25" s="1007"/>
      <c r="G25" s="647" t="s">
        <v>92</v>
      </c>
      <c r="H25" s="648">
        <v>64</v>
      </c>
      <c r="I25" s="648">
        <f t="shared" si="0"/>
        <v>457300000</v>
      </c>
      <c r="J25" s="648">
        <v>0</v>
      </c>
      <c r="K25" s="648">
        <v>0</v>
      </c>
      <c r="L25" s="648">
        <v>370000000</v>
      </c>
      <c r="M25" s="648">
        <v>59300000</v>
      </c>
      <c r="N25" s="648">
        <v>28000000</v>
      </c>
      <c r="O25" s="667"/>
      <c r="P25" s="648"/>
      <c r="Q25" s="648">
        <v>0</v>
      </c>
      <c r="R25" s="648">
        <v>0</v>
      </c>
    </row>
    <row r="26" spans="1:18" ht="24" customHeight="1">
      <c r="A26" s="645" t="s">
        <v>4</v>
      </c>
      <c r="B26" s="645" t="s">
        <v>34</v>
      </c>
      <c r="C26" s="646" t="s">
        <v>35</v>
      </c>
      <c r="D26" s="645" t="s">
        <v>199</v>
      </c>
      <c r="E26" s="1006" t="s">
        <v>200</v>
      </c>
      <c r="F26" s="1007"/>
      <c r="G26" s="647" t="s">
        <v>93</v>
      </c>
      <c r="H26" s="648">
        <v>64</v>
      </c>
      <c r="I26" s="648">
        <f t="shared" si="0"/>
        <v>457300000</v>
      </c>
      <c r="J26" s="648">
        <v>0</v>
      </c>
      <c r="K26" s="648">
        <v>0</v>
      </c>
      <c r="L26" s="648">
        <v>370000000</v>
      </c>
      <c r="M26" s="648">
        <v>59300000</v>
      </c>
      <c r="N26" s="648">
        <v>28000000</v>
      </c>
      <c r="O26" s="667"/>
      <c r="P26" s="648"/>
      <c r="Q26" s="648">
        <v>0</v>
      </c>
      <c r="R26" s="648">
        <v>0</v>
      </c>
    </row>
    <row r="27" spans="1:18" ht="24" customHeight="1">
      <c r="A27" s="645" t="s">
        <v>4</v>
      </c>
      <c r="B27" s="645" t="s">
        <v>34</v>
      </c>
      <c r="C27" s="646" t="s">
        <v>35</v>
      </c>
      <c r="D27" s="645" t="s">
        <v>199</v>
      </c>
      <c r="E27" s="1006" t="s">
        <v>200</v>
      </c>
      <c r="F27" s="1007"/>
      <c r="G27" s="647" t="s">
        <v>94</v>
      </c>
      <c r="H27" s="648">
        <v>20</v>
      </c>
      <c r="I27" s="648">
        <f t="shared" si="0"/>
        <v>145402215</v>
      </c>
      <c r="J27" s="649">
        <v>0</v>
      </c>
      <c r="K27" s="649">
        <v>0</v>
      </c>
      <c r="L27" s="649">
        <v>118087217</v>
      </c>
      <c r="M27" s="649">
        <v>19334710</v>
      </c>
      <c r="N27" s="649">
        <v>7980288</v>
      </c>
      <c r="O27" s="667"/>
      <c r="P27" s="648"/>
      <c r="Q27" s="648">
        <v>0</v>
      </c>
      <c r="R27" s="649">
        <v>0</v>
      </c>
    </row>
    <row r="28" spans="1:18">
      <c r="A28" s="645" t="s">
        <v>4</v>
      </c>
      <c r="B28" s="645" t="s">
        <v>34</v>
      </c>
      <c r="C28" s="646" t="s">
        <v>35</v>
      </c>
      <c r="D28" s="645" t="s">
        <v>201</v>
      </c>
      <c r="E28" s="1006" t="s">
        <v>202</v>
      </c>
      <c r="F28" s="1007"/>
      <c r="G28" s="647" t="s">
        <v>92</v>
      </c>
      <c r="H28" s="648">
        <v>60</v>
      </c>
      <c r="I28" s="648">
        <f t="shared" si="0"/>
        <v>170000000</v>
      </c>
      <c r="J28" s="648">
        <v>0</v>
      </c>
      <c r="K28" s="648">
        <v>0</v>
      </c>
      <c r="L28" s="648">
        <v>120000000</v>
      </c>
      <c r="M28" s="648">
        <v>22000000</v>
      </c>
      <c r="N28" s="648">
        <v>28000000</v>
      </c>
      <c r="O28" s="667"/>
      <c r="P28" s="648"/>
      <c r="Q28" s="648">
        <v>0</v>
      </c>
      <c r="R28" s="648">
        <v>0</v>
      </c>
    </row>
    <row r="29" spans="1:18">
      <c r="A29" s="645" t="s">
        <v>4</v>
      </c>
      <c r="B29" s="645" t="s">
        <v>34</v>
      </c>
      <c r="C29" s="646" t="s">
        <v>35</v>
      </c>
      <c r="D29" s="645" t="s">
        <v>201</v>
      </c>
      <c r="E29" s="1006" t="s">
        <v>202</v>
      </c>
      <c r="F29" s="1007"/>
      <c r="G29" s="647" t="s">
        <v>93</v>
      </c>
      <c r="H29" s="648">
        <v>61</v>
      </c>
      <c r="I29" s="648">
        <f t="shared" si="0"/>
        <v>172000000</v>
      </c>
      <c r="J29" s="648">
        <v>0</v>
      </c>
      <c r="K29" s="648">
        <v>0</v>
      </c>
      <c r="L29" s="648">
        <v>122000000</v>
      </c>
      <c r="M29" s="648">
        <v>22000000</v>
      </c>
      <c r="N29" s="648">
        <v>28000000</v>
      </c>
      <c r="O29" s="667"/>
      <c r="P29" s="648"/>
      <c r="Q29" s="648">
        <v>0</v>
      </c>
      <c r="R29" s="648">
        <v>0</v>
      </c>
    </row>
    <row r="30" spans="1:18">
      <c r="A30" s="645" t="s">
        <v>4</v>
      </c>
      <c r="B30" s="645" t="s">
        <v>34</v>
      </c>
      <c r="C30" s="646" t="s">
        <v>35</v>
      </c>
      <c r="D30" s="645" t="s">
        <v>201</v>
      </c>
      <c r="E30" s="1006" t="s">
        <v>202</v>
      </c>
      <c r="F30" s="1007"/>
      <c r="G30" s="647" t="s">
        <v>94</v>
      </c>
      <c r="H30" s="648">
        <f>'[1]Aneski 3'!M17</f>
        <v>74</v>
      </c>
      <c r="I30" s="648">
        <f t="shared" si="0"/>
        <v>56329822</v>
      </c>
      <c r="J30" s="649">
        <v>0</v>
      </c>
      <c r="K30" s="649">
        <v>0</v>
      </c>
      <c r="L30" s="649">
        <v>41012347</v>
      </c>
      <c r="M30" s="649">
        <v>6701481</v>
      </c>
      <c r="N30" s="649">
        <v>8615994</v>
      </c>
      <c r="O30" s="667"/>
      <c r="P30" s="648"/>
      <c r="Q30" s="648">
        <v>0</v>
      </c>
      <c r="R30" s="649">
        <v>0</v>
      </c>
    </row>
    <row r="31" spans="1:18" ht="23.25" customHeight="1">
      <c r="A31" s="645" t="s">
        <v>4</v>
      </c>
      <c r="B31" s="645" t="s">
        <v>34</v>
      </c>
      <c r="C31" s="646" t="s">
        <v>35</v>
      </c>
      <c r="D31" s="645" t="s">
        <v>203</v>
      </c>
      <c r="E31" s="1006" t="s">
        <v>308</v>
      </c>
      <c r="F31" s="1007"/>
      <c r="G31" s="647" t="s">
        <v>92</v>
      </c>
      <c r="H31" s="648">
        <v>50248647</v>
      </c>
      <c r="I31" s="648">
        <f t="shared" si="0"/>
        <v>3729970000</v>
      </c>
      <c r="J31" s="648">
        <v>0</v>
      </c>
      <c r="K31" s="648">
        <v>0</v>
      </c>
      <c r="L31" s="648">
        <v>2953000000</v>
      </c>
      <c r="M31" s="648">
        <v>485370000</v>
      </c>
      <c r="N31" s="648">
        <v>291600000</v>
      </c>
      <c r="O31" s="667"/>
      <c r="P31" s="648"/>
      <c r="Q31" s="648">
        <v>0</v>
      </c>
      <c r="R31" s="648">
        <v>0</v>
      </c>
    </row>
    <row r="32" spans="1:18" ht="24.75" customHeight="1">
      <c r="A32" s="645" t="s">
        <v>4</v>
      </c>
      <c r="B32" s="645" t="s">
        <v>34</v>
      </c>
      <c r="C32" s="646" t="s">
        <v>35</v>
      </c>
      <c r="D32" s="645" t="s">
        <v>203</v>
      </c>
      <c r="E32" s="1006" t="s">
        <v>308</v>
      </c>
      <c r="F32" s="1007"/>
      <c r="G32" s="647" t="s">
        <v>93</v>
      </c>
      <c r="H32" s="648">
        <f>'[1]Aneski 3'!J18</f>
        <v>6969</v>
      </c>
      <c r="I32" s="648">
        <f t="shared" si="0"/>
        <v>3711670000</v>
      </c>
      <c r="J32" s="648">
        <v>0</v>
      </c>
      <c r="K32" s="648">
        <v>0</v>
      </c>
      <c r="L32" s="648">
        <v>2936000000</v>
      </c>
      <c r="M32" s="648">
        <v>484070000</v>
      </c>
      <c r="N32" s="648">
        <v>291600000</v>
      </c>
      <c r="O32" s="667"/>
      <c r="P32" s="648"/>
      <c r="Q32" s="648">
        <v>0</v>
      </c>
      <c r="R32" s="648">
        <v>0</v>
      </c>
    </row>
    <row r="33" spans="1:18" ht="24" customHeight="1">
      <c r="A33" s="645" t="s">
        <v>4</v>
      </c>
      <c r="B33" s="645" t="s">
        <v>34</v>
      </c>
      <c r="C33" s="646" t="s">
        <v>35</v>
      </c>
      <c r="D33" s="645" t="s">
        <v>203</v>
      </c>
      <c r="E33" s="1006" t="s">
        <v>308</v>
      </c>
      <c r="F33" s="1007"/>
      <c r="G33" s="647" t="s">
        <v>94</v>
      </c>
      <c r="H33" s="648">
        <f>'[1]Aneski 3'!M18</f>
        <v>2419</v>
      </c>
      <c r="I33" s="648">
        <f t="shared" si="0"/>
        <v>1148129343</v>
      </c>
      <c r="J33" s="649">
        <v>0</v>
      </c>
      <c r="K33" s="649">
        <v>0</v>
      </c>
      <c r="L33" s="649">
        <v>932447524</v>
      </c>
      <c r="M33" s="649">
        <v>142993666</v>
      </c>
      <c r="N33" s="649">
        <v>72688153</v>
      </c>
      <c r="O33" s="667"/>
      <c r="P33" s="648"/>
      <c r="Q33" s="648">
        <v>0</v>
      </c>
      <c r="R33" s="649">
        <v>0</v>
      </c>
    </row>
    <row r="34" spans="1:18">
      <c r="A34" s="645" t="s">
        <v>4</v>
      </c>
      <c r="B34" s="645" t="s">
        <v>34</v>
      </c>
      <c r="C34" s="646" t="s">
        <v>35</v>
      </c>
      <c r="D34" s="645" t="s">
        <v>205</v>
      </c>
      <c r="E34" s="1006" t="s">
        <v>206</v>
      </c>
      <c r="F34" s="1007"/>
      <c r="G34" s="647" t="s">
        <v>92</v>
      </c>
      <c r="H34" s="648">
        <v>247</v>
      </c>
      <c r="I34" s="648">
        <f t="shared" si="0"/>
        <v>97500000</v>
      </c>
      <c r="J34" s="648">
        <v>0</v>
      </c>
      <c r="K34" s="648">
        <v>0</v>
      </c>
      <c r="L34" s="648">
        <v>62000000</v>
      </c>
      <c r="M34" s="648">
        <v>10500000</v>
      </c>
      <c r="N34" s="648">
        <v>25000000</v>
      </c>
      <c r="O34" s="667"/>
      <c r="P34" s="648"/>
      <c r="Q34" s="648">
        <v>0</v>
      </c>
      <c r="R34" s="648">
        <v>0</v>
      </c>
    </row>
    <row r="35" spans="1:18">
      <c r="A35" s="645" t="s">
        <v>4</v>
      </c>
      <c r="B35" s="645" t="s">
        <v>34</v>
      </c>
      <c r="C35" s="646" t="s">
        <v>35</v>
      </c>
      <c r="D35" s="645" t="s">
        <v>205</v>
      </c>
      <c r="E35" s="1006" t="s">
        <v>206</v>
      </c>
      <c r="F35" s="1007"/>
      <c r="G35" s="647" t="s">
        <v>93</v>
      </c>
      <c r="H35" s="648">
        <v>247</v>
      </c>
      <c r="I35" s="648">
        <f t="shared" si="0"/>
        <v>97500000</v>
      </c>
      <c r="J35" s="648">
        <v>0</v>
      </c>
      <c r="K35" s="648">
        <v>0</v>
      </c>
      <c r="L35" s="648">
        <v>62000000</v>
      </c>
      <c r="M35" s="648">
        <v>10500000</v>
      </c>
      <c r="N35" s="648">
        <v>25000000</v>
      </c>
      <c r="O35" s="667"/>
      <c r="P35" s="648"/>
      <c r="Q35" s="648">
        <v>0</v>
      </c>
      <c r="R35" s="648">
        <v>0</v>
      </c>
    </row>
    <row r="36" spans="1:18">
      <c r="A36" s="645" t="s">
        <v>4</v>
      </c>
      <c r="B36" s="645" t="s">
        <v>34</v>
      </c>
      <c r="C36" s="646" t="s">
        <v>35</v>
      </c>
      <c r="D36" s="645" t="s">
        <v>205</v>
      </c>
      <c r="E36" s="1006" t="s">
        <v>206</v>
      </c>
      <c r="F36" s="1007"/>
      <c r="G36" s="647" t="s">
        <v>94</v>
      </c>
      <c r="H36" s="648">
        <f>'[1]Aneski 3'!M19</f>
        <v>228</v>
      </c>
      <c r="I36" s="648">
        <f t="shared" si="0"/>
        <v>42405979</v>
      </c>
      <c r="J36" s="649">
        <v>0</v>
      </c>
      <c r="K36" s="649">
        <v>0</v>
      </c>
      <c r="L36" s="649">
        <v>20459935</v>
      </c>
      <c r="M36" s="649">
        <v>3319249</v>
      </c>
      <c r="N36" s="649">
        <v>18626795</v>
      </c>
      <c r="O36" s="667"/>
      <c r="P36" s="648"/>
      <c r="Q36" s="648">
        <v>0</v>
      </c>
      <c r="R36" s="649">
        <v>0</v>
      </c>
    </row>
    <row r="37" spans="1:18">
      <c r="A37" s="645" t="s">
        <v>4</v>
      </c>
      <c r="B37" s="645" t="s">
        <v>34</v>
      </c>
      <c r="C37" s="646" t="s">
        <v>35</v>
      </c>
      <c r="D37" s="645" t="s">
        <v>207</v>
      </c>
      <c r="E37" s="1006" t="s">
        <v>208</v>
      </c>
      <c r="F37" s="1007"/>
      <c r="G37" s="647" t="s">
        <v>92</v>
      </c>
      <c r="H37" s="648">
        <v>857</v>
      </c>
      <c r="I37" s="648">
        <f t="shared" si="0"/>
        <v>284467500</v>
      </c>
      <c r="J37" s="648">
        <v>0</v>
      </c>
      <c r="K37" s="648">
        <v>0</v>
      </c>
      <c r="L37" s="648">
        <v>0</v>
      </c>
      <c r="M37" s="648">
        <v>0</v>
      </c>
      <c r="N37" s="648">
        <v>118000000</v>
      </c>
      <c r="O37" s="667"/>
      <c r="P37" s="648"/>
      <c r="Q37" s="648">
        <v>0</v>
      </c>
      <c r="R37" s="648">
        <v>166467500</v>
      </c>
    </row>
    <row r="38" spans="1:18">
      <c r="A38" s="645" t="s">
        <v>4</v>
      </c>
      <c r="B38" s="645" t="s">
        <v>34</v>
      </c>
      <c r="C38" s="646" t="s">
        <v>35</v>
      </c>
      <c r="D38" s="645" t="s">
        <v>207</v>
      </c>
      <c r="E38" s="1006" t="s">
        <v>208</v>
      </c>
      <c r="F38" s="1007"/>
      <c r="G38" s="647" t="s">
        <v>93</v>
      </c>
      <c r="H38" s="648">
        <v>857</v>
      </c>
      <c r="I38" s="648">
        <f t="shared" si="0"/>
        <v>284467500</v>
      </c>
      <c r="J38" s="648">
        <v>0</v>
      </c>
      <c r="K38" s="648">
        <v>0</v>
      </c>
      <c r="L38" s="648">
        <v>0</v>
      </c>
      <c r="M38" s="648">
        <v>0</v>
      </c>
      <c r="N38" s="648">
        <v>118000000</v>
      </c>
      <c r="O38" s="667"/>
      <c r="P38" s="648"/>
      <c r="Q38" s="648">
        <v>0</v>
      </c>
      <c r="R38" s="648">
        <v>166467500</v>
      </c>
    </row>
    <row r="39" spans="1:18">
      <c r="A39" s="645" t="s">
        <v>4</v>
      </c>
      <c r="B39" s="645" t="s">
        <v>34</v>
      </c>
      <c r="C39" s="646" t="s">
        <v>35</v>
      </c>
      <c r="D39" s="645" t="s">
        <v>207</v>
      </c>
      <c r="E39" s="1006" t="s">
        <v>208</v>
      </c>
      <c r="F39" s="1007"/>
      <c r="G39" s="647" t="s">
        <v>94</v>
      </c>
      <c r="H39" s="648">
        <f>'[1]Aneski 3'!M20</f>
        <v>20</v>
      </c>
      <c r="I39" s="648">
        <f t="shared" ref="I39:I70" si="1">J39+K39+L39+M39+N39+O39+P39+Q39+R39</f>
        <v>148925403</v>
      </c>
      <c r="J39" s="649">
        <v>0</v>
      </c>
      <c r="K39" s="649">
        <v>0</v>
      </c>
      <c r="L39" s="649">
        <v>0</v>
      </c>
      <c r="M39" s="649">
        <v>0</v>
      </c>
      <c r="N39" s="649">
        <v>42963403</v>
      </c>
      <c r="O39" s="667"/>
      <c r="P39" s="648"/>
      <c r="Q39" s="648">
        <v>0</v>
      </c>
      <c r="R39" s="649">
        <v>105962000</v>
      </c>
    </row>
    <row r="40" spans="1:18">
      <c r="A40" s="645" t="s">
        <v>4</v>
      </c>
      <c r="B40" s="645" t="s">
        <v>34</v>
      </c>
      <c r="C40" s="646" t="s">
        <v>35</v>
      </c>
      <c r="D40" s="645" t="s">
        <v>209</v>
      </c>
      <c r="E40" s="1006" t="s">
        <v>210</v>
      </c>
      <c r="F40" s="1007"/>
      <c r="G40" s="647" t="s">
        <v>92</v>
      </c>
      <c r="H40" s="648">
        <v>6173</v>
      </c>
      <c r="I40" s="648">
        <f t="shared" si="1"/>
        <v>484532500</v>
      </c>
      <c r="J40" s="648">
        <v>0</v>
      </c>
      <c r="K40" s="648">
        <v>0</v>
      </c>
      <c r="L40" s="648">
        <v>0</v>
      </c>
      <c r="M40" s="648">
        <v>0</v>
      </c>
      <c r="N40" s="648">
        <v>0</v>
      </c>
      <c r="O40" s="667"/>
      <c r="P40" s="648"/>
      <c r="Q40" s="648">
        <v>0</v>
      </c>
      <c r="R40" s="648">
        <v>484532500</v>
      </c>
    </row>
    <row r="41" spans="1:18">
      <c r="A41" s="645" t="s">
        <v>4</v>
      </c>
      <c r="B41" s="645" t="s">
        <v>34</v>
      </c>
      <c r="C41" s="646" t="s">
        <v>35</v>
      </c>
      <c r="D41" s="645" t="s">
        <v>209</v>
      </c>
      <c r="E41" s="1006" t="s">
        <v>210</v>
      </c>
      <c r="F41" s="1007"/>
      <c r="G41" s="647" t="s">
        <v>93</v>
      </c>
      <c r="H41" s="648">
        <v>6542</v>
      </c>
      <c r="I41" s="648">
        <f t="shared" si="1"/>
        <v>513432500</v>
      </c>
      <c r="J41" s="648">
        <v>0</v>
      </c>
      <c r="K41" s="648">
        <v>0</v>
      </c>
      <c r="L41" s="648">
        <v>0</v>
      </c>
      <c r="M41" s="648">
        <v>0</v>
      </c>
      <c r="N41" s="648">
        <v>0</v>
      </c>
      <c r="O41" s="667"/>
      <c r="P41" s="648"/>
      <c r="Q41" s="648">
        <v>0</v>
      </c>
      <c r="R41" s="648">
        <v>513432500</v>
      </c>
    </row>
    <row r="42" spans="1:18">
      <c r="A42" s="645" t="s">
        <v>4</v>
      </c>
      <c r="B42" s="645" t="s">
        <v>34</v>
      </c>
      <c r="C42" s="646" t="s">
        <v>35</v>
      </c>
      <c r="D42" s="645" t="s">
        <v>209</v>
      </c>
      <c r="E42" s="1006" t="s">
        <v>210</v>
      </c>
      <c r="F42" s="1007"/>
      <c r="G42" s="647" t="s">
        <v>94</v>
      </c>
      <c r="H42" s="648">
        <f>'[1]Aneski 3'!M21</f>
        <v>20</v>
      </c>
      <c r="I42" s="648">
        <f t="shared" si="1"/>
        <v>187112858</v>
      </c>
      <c r="J42" s="649">
        <v>0</v>
      </c>
      <c r="K42" s="649">
        <v>0</v>
      </c>
      <c r="L42" s="649">
        <v>0</v>
      </c>
      <c r="M42" s="649">
        <v>0</v>
      </c>
      <c r="N42" s="649">
        <v>0</v>
      </c>
      <c r="O42" s="667"/>
      <c r="P42" s="648"/>
      <c r="Q42" s="648">
        <v>0</v>
      </c>
      <c r="R42" s="733">
        <v>187112858</v>
      </c>
    </row>
    <row r="43" spans="1:18" ht="24" customHeight="1">
      <c r="A43" s="645" t="s">
        <v>4</v>
      </c>
      <c r="B43" s="645" t="s">
        <v>34</v>
      </c>
      <c r="C43" s="646" t="s">
        <v>35</v>
      </c>
      <c r="D43" s="645" t="s">
        <v>211</v>
      </c>
      <c r="E43" s="1006" t="s">
        <v>212</v>
      </c>
      <c r="F43" s="1007"/>
      <c r="G43" s="647" t="s">
        <v>92</v>
      </c>
      <c r="H43" s="648">
        <v>26557</v>
      </c>
      <c r="I43" s="648">
        <f t="shared" si="1"/>
        <v>4084482000</v>
      </c>
      <c r="J43" s="648">
        <v>0</v>
      </c>
      <c r="K43" s="648">
        <v>0</v>
      </c>
      <c r="L43" s="648">
        <v>1664469000</v>
      </c>
      <c r="M43" s="648">
        <v>252700000</v>
      </c>
      <c r="N43" s="648">
        <v>2157313000</v>
      </c>
      <c r="O43" s="667"/>
      <c r="P43" s="648"/>
      <c r="Q43" s="648">
        <v>10000000</v>
      </c>
      <c r="R43" s="648">
        <v>0</v>
      </c>
    </row>
    <row r="44" spans="1:18" ht="24" customHeight="1">
      <c r="A44" s="645" t="s">
        <v>4</v>
      </c>
      <c r="B44" s="645" t="s">
        <v>34</v>
      </c>
      <c r="C44" s="646" t="s">
        <v>35</v>
      </c>
      <c r="D44" s="645" t="s">
        <v>211</v>
      </c>
      <c r="E44" s="1006" t="s">
        <v>212</v>
      </c>
      <c r="F44" s="1007"/>
      <c r="G44" s="647" t="s">
        <v>93</v>
      </c>
      <c r="H44" s="648">
        <f>'[1]Aneski 3'!J22</f>
        <v>50248587.802679397</v>
      </c>
      <c r="I44" s="648">
        <f t="shared" si="1"/>
        <v>4119882000</v>
      </c>
      <c r="J44" s="648">
        <v>0</v>
      </c>
      <c r="K44" s="648">
        <v>0</v>
      </c>
      <c r="L44" s="648">
        <v>1694469000</v>
      </c>
      <c r="M44" s="648">
        <v>258100000</v>
      </c>
      <c r="N44" s="648">
        <v>2157313000</v>
      </c>
      <c r="O44" s="667"/>
      <c r="P44" s="648"/>
      <c r="Q44" s="648">
        <v>10000000</v>
      </c>
      <c r="R44" s="648">
        <v>0</v>
      </c>
    </row>
    <row r="45" spans="1:18" ht="24" customHeight="1">
      <c r="A45" s="645" t="s">
        <v>4</v>
      </c>
      <c r="B45" s="645" t="s">
        <v>34</v>
      </c>
      <c r="C45" s="646" t="s">
        <v>35</v>
      </c>
      <c r="D45" s="645" t="s">
        <v>211</v>
      </c>
      <c r="E45" s="1006" t="s">
        <v>212</v>
      </c>
      <c r="F45" s="1007"/>
      <c r="G45" s="647" t="s">
        <v>94</v>
      </c>
      <c r="H45" s="648">
        <f>'[1]Aneski 3'!M22</f>
        <v>15543375</v>
      </c>
      <c r="I45" s="649">
        <f t="shared" si="1"/>
        <v>946294147</v>
      </c>
      <c r="J45" s="649">
        <v>0</v>
      </c>
      <c r="K45" s="649">
        <v>0</v>
      </c>
      <c r="L45" s="649">
        <v>498481342</v>
      </c>
      <c r="M45" s="649">
        <v>81807457</v>
      </c>
      <c r="N45" s="649">
        <v>359688630</v>
      </c>
      <c r="O45" s="667"/>
      <c r="P45" s="648"/>
      <c r="Q45" s="649">
        <v>6316718</v>
      </c>
      <c r="R45" s="649">
        <v>0</v>
      </c>
    </row>
    <row r="46" spans="1:18" ht="33.75" customHeight="1">
      <c r="A46" s="645" t="s">
        <v>4</v>
      </c>
      <c r="B46" s="645" t="s">
        <v>34</v>
      </c>
      <c r="C46" s="646" t="s">
        <v>35</v>
      </c>
      <c r="D46" s="645" t="s">
        <v>213</v>
      </c>
      <c r="E46" s="1006" t="s">
        <v>314</v>
      </c>
      <c r="F46" s="1007"/>
      <c r="G46" s="647" t="s">
        <v>92</v>
      </c>
      <c r="H46" s="648">
        <v>7741</v>
      </c>
      <c r="I46" s="648">
        <f t="shared" si="1"/>
        <v>277700000</v>
      </c>
      <c r="J46" s="648">
        <v>0</v>
      </c>
      <c r="K46" s="648">
        <v>0</v>
      </c>
      <c r="L46" s="648">
        <v>145000000</v>
      </c>
      <c r="M46" s="648">
        <v>22700000</v>
      </c>
      <c r="N46" s="648">
        <v>110000000</v>
      </c>
      <c r="O46" s="667"/>
      <c r="P46" s="648"/>
      <c r="Q46" s="648">
        <v>0</v>
      </c>
      <c r="R46" s="648">
        <v>0</v>
      </c>
    </row>
    <row r="47" spans="1:18" ht="34.5" customHeight="1">
      <c r="A47" s="645" t="s">
        <v>4</v>
      </c>
      <c r="B47" s="645" t="s">
        <v>34</v>
      </c>
      <c r="C47" s="646" t="s">
        <v>35</v>
      </c>
      <c r="D47" s="645" t="s">
        <v>213</v>
      </c>
      <c r="E47" s="1006" t="s">
        <v>314</v>
      </c>
      <c r="F47" s="1007"/>
      <c r="G47" s="647" t="s">
        <v>93</v>
      </c>
      <c r="H47" s="648">
        <f>'[1]Aneski 3'!J23</f>
        <v>247</v>
      </c>
      <c r="I47" s="648">
        <f t="shared" si="1"/>
        <v>271900000</v>
      </c>
      <c r="J47" s="648">
        <v>0</v>
      </c>
      <c r="K47" s="648">
        <v>0</v>
      </c>
      <c r="L47" s="648">
        <v>140000000</v>
      </c>
      <c r="M47" s="648">
        <v>21900000</v>
      </c>
      <c r="N47" s="648">
        <v>110000000</v>
      </c>
      <c r="O47" s="667"/>
      <c r="P47" s="648"/>
      <c r="Q47" s="648">
        <v>0</v>
      </c>
      <c r="R47" s="648">
        <v>0</v>
      </c>
    </row>
    <row r="48" spans="1:18" ht="33" customHeight="1">
      <c r="A48" s="645" t="s">
        <v>4</v>
      </c>
      <c r="B48" s="645" t="s">
        <v>34</v>
      </c>
      <c r="C48" s="646" t="s">
        <v>35</v>
      </c>
      <c r="D48" s="645" t="s">
        <v>213</v>
      </c>
      <c r="E48" s="1006" t="s">
        <v>314</v>
      </c>
      <c r="F48" s="1007"/>
      <c r="G48" s="647" t="s">
        <v>94</v>
      </c>
      <c r="H48" s="648">
        <f>'[1]Aneski 3'!M23</f>
        <v>107</v>
      </c>
      <c r="I48" s="648">
        <f t="shared" si="1"/>
        <v>56346666</v>
      </c>
      <c r="J48" s="649">
        <v>0</v>
      </c>
      <c r="K48" s="649">
        <v>0</v>
      </c>
      <c r="L48" s="649">
        <v>35661417</v>
      </c>
      <c r="M48" s="649">
        <v>5604461</v>
      </c>
      <c r="N48" s="649">
        <v>15080788</v>
      </c>
      <c r="O48" s="667"/>
      <c r="P48" s="648"/>
      <c r="Q48" s="649">
        <v>0</v>
      </c>
      <c r="R48" s="649">
        <v>0</v>
      </c>
    </row>
    <row r="49" spans="1:18" ht="60.75" customHeight="1">
      <c r="A49" s="645" t="s">
        <v>4</v>
      </c>
      <c r="B49" s="645" t="s">
        <v>34</v>
      </c>
      <c r="C49" s="646" t="s">
        <v>35</v>
      </c>
      <c r="D49" s="699" t="s">
        <v>692</v>
      </c>
      <c r="E49" s="1014" t="s">
        <v>696</v>
      </c>
      <c r="F49" s="1015"/>
      <c r="G49" s="651" t="s">
        <v>92</v>
      </c>
      <c r="H49" s="649">
        <v>1</v>
      </c>
      <c r="I49" s="648">
        <f t="shared" si="1"/>
        <v>35800</v>
      </c>
      <c r="J49" s="649">
        <v>0</v>
      </c>
      <c r="K49" s="649">
        <v>35800</v>
      </c>
      <c r="L49" s="648">
        <v>0</v>
      </c>
      <c r="M49" s="648">
        <v>0</v>
      </c>
      <c r="N49" s="648">
        <v>0</v>
      </c>
      <c r="O49" s="667"/>
      <c r="P49" s="648"/>
      <c r="Q49" s="648">
        <v>0</v>
      </c>
      <c r="R49" s="648">
        <v>0</v>
      </c>
    </row>
    <row r="50" spans="1:18" ht="60.75" customHeight="1">
      <c r="A50" s="645" t="s">
        <v>4</v>
      </c>
      <c r="B50" s="645" t="s">
        <v>34</v>
      </c>
      <c r="C50" s="646" t="s">
        <v>35</v>
      </c>
      <c r="D50" s="699" t="s">
        <v>692</v>
      </c>
      <c r="E50" s="1014" t="s">
        <v>696</v>
      </c>
      <c r="F50" s="1015"/>
      <c r="G50" s="651" t="s">
        <v>93</v>
      </c>
      <c r="H50" s="649">
        <v>1</v>
      </c>
      <c r="I50" s="648">
        <f t="shared" si="1"/>
        <v>35800</v>
      </c>
      <c r="J50" s="648">
        <v>0</v>
      </c>
      <c r="K50" s="648">
        <v>35800</v>
      </c>
      <c r="L50" s="648">
        <v>0</v>
      </c>
      <c r="M50" s="648">
        <v>0</v>
      </c>
      <c r="N50" s="648">
        <v>0</v>
      </c>
      <c r="O50" s="667"/>
      <c r="P50" s="648"/>
      <c r="Q50" s="648">
        <v>0</v>
      </c>
      <c r="R50" s="648">
        <v>0</v>
      </c>
    </row>
    <row r="51" spans="1:18" ht="60.75" customHeight="1">
      <c r="A51" s="645" t="s">
        <v>4</v>
      </c>
      <c r="B51" s="645" t="s">
        <v>34</v>
      </c>
      <c r="C51" s="646" t="s">
        <v>35</v>
      </c>
      <c r="D51" s="699" t="s">
        <v>692</v>
      </c>
      <c r="E51" s="1014" t="s">
        <v>696</v>
      </c>
      <c r="F51" s="1015"/>
      <c r="G51" s="651" t="s">
        <v>94</v>
      </c>
      <c r="H51" s="649">
        <v>0</v>
      </c>
      <c r="I51" s="648">
        <f t="shared" si="1"/>
        <v>0</v>
      </c>
      <c r="J51" s="648">
        <v>0</v>
      </c>
      <c r="K51" s="648">
        <v>0</v>
      </c>
      <c r="L51" s="648">
        <v>0</v>
      </c>
      <c r="M51" s="648">
        <v>0</v>
      </c>
      <c r="N51" s="648">
        <v>0</v>
      </c>
      <c r="O51" s="667"/>
      <c r="P51" s="648"/>
      <c r="Q51" s="648">
        <v>0</v>
      </c>
      <c r="R51" s="648">
        <v>0</v>
      </c>
    </row>
    <row r="52" spans="1:18" ht="24" customHeight="1">
      <c r="A52" s="645" t="s">
        <v>4</v>
      </c>
      <c r="B52" s="645" t="s">
        <v>34</v>
      </c>
      <c r="C52" s="646" t="s">
        <v>35</v>
      </c>
      <c r="D52" s="645" t="s">
        <v>215</v>
      </c>
      <c r="E52" s="1006" t="s">
        <v>216</v>
      </c>
      <c r="F52" s="1007"/>
      <c r="G52" s="647" t="s">
        <v>92</v>
      </c>
      <c r="H52" s="668">
        <v>1</v>
      </c>
      <c r="I52" s="648">
        <f t="shared" si="1"/>
        <v>1000000</v>
      </c>
      <c r="J52" s="648"/>
      <c r="K52" s="648">
        <v>1000000</v>
      </c>
      <c r="L52" s="648">
        <v>0</v>
      </c>
      <c r="M52" s="648">
        <v>0</v>
      </c>
      <c r="N52" s="648">
        <v>0</v>
      </c>
      <c r="O52" s="667"/>
      <c r="P52" s="648"/>
      <c r="Q52" s="648">
        <v>0</v>
      </c>
      <c r="R52" s="648">
        <v>0</v>
      </c>
    </row>
    <row r="53" spans="1:18" ht="24" customHeight="1">
      <c r="A53" s="645" t="s">
        <v>4</v>
      </c>
      <c r="B53" s="645" t="s">
        <v>34</v>
      </c>
      <c r="C53" s="646" t="s">
        <v>35</v>
      </c>
      <c r="D53" s="650" t="s">
        <v>215</v>
      </c>
      <c r="E53" s="1016" t="s">
        <v>216</v>
      </c>
      <c r="F53" s="1017"/>
      <c r="G53" s="651" t="s">
        <v>93</v>
      </c>
      <c r="H53" s="668">
        <v>1</v>
      </c>
      <c r="I53" s="648">
        <f t="shared" si="1"/>
        <v>1000000</v>
      </c>
      <c r="J53" s="648">
        <v>0</v>
      </c>
      <c r="K53" s="648">
        <v>1000000</v>
      </c>
      <c r="L53" s="648">
        <v>0</v>
      </c>
      <c r="M53" s="648">
        <v>0</v>
      </c>
      <c r="N53" s="648">
        <v>0</v>
      </c>
      <c r="O53" s="667"/>
      <c r="P53" s="648"/>
      <c r="Q53" s="648">
        <v>0</v>
      </c>
      <c r="R53" s="648">
        <v>0</v>
      </c>
    </row>
    <row r="54" spans="1:18" ht="24" customHeight="1">
      <c r="A54" s="645" t="s">
        <v>4</v>
      </c>
      <c r="B54" s="645" t="s">
        <v>34</v>
      </c>
      <c r="C54" s="646" t="s">
        <v>35</v>
      </c>
      <c r="D54" s="645" t="s">
        <v>215</v>
      </c>
      <c r="E54" s="1006" t="s">
        <v>216</v>
      </c>
      <c r="F54" s="1007"/>
      <c r="G54" s="647" t="s">
        <v>94</v>
      </c>
      <c r="H54" s="669">
        <v>0</v>
      </c>
      <c r="I54" s="648">
        <f t="shared" si="1"/>
        <v>0</v>
      </c>
      <c r="J54" s="649">
        <v>0</v>
      </c>
      <c r="K54" s="648">
        <v>0</v>
      </c>
      <c r="L54" s="649">
        <v>0</v>
      </c>
      <c r="M54" s="648">
        <v>0</v>
      </c>
      <c r="N54" s="648">
        <v>0</v>
      </c>
      <c r="O54" s="667"/>
      <c r="P54" s="648"/>
      <c r="Q54" s="648">
        <v>0</v>
      </c>
      <c r="R54" s="649">
        <v>0</v>
      </c>
    </row>
    <row r="55" spans="1:18" ht="40.5" customHeight="1">
      <c r="A55" s="645" t="s">
        <v>4</v>
      </c>
      <c r="B55" s="645" t="s">
        <v>34</v>
      </c>
      <c r="C55" s="646" t="s">
        <v>35</v>
      </c>
      <c r="D55" s="645" t="s">
        <v>386</v>
      </c>
      <c r="E55" s="1006" t="s">
        <v>393</v>
      </c>
      <c r="F55" s="1007"/>
      <c r="G55" s="647" t="s">
        <v>92</v>
      </c>
      <c r="H55" s="668">
        <v>0</v>
      </c>
      <c r="I55" s="648">
        <f t="shared" si="1"/>
        <v>0</v>
      </c>
      <c r="J55" s="648">
        <v>0</v>
      </c>
      <c r="K55" s="648">
        <v>0</v>
      </c>
      <c r="L55" s="648">
        <v>0</v>
      </c>
      <c r="M55" s="648">
        <v>0</v>
      </c>
      <c r="N55" s="648">
        <v>0</v>
      </c>
      <c r="O55" s="667"/>
      <c r="P55" s="648"/>
      <c r="Q55" s="648">
        <v>0</v>
      </c>
      <c r="R55" s="648">
        <v>0</v>
      </c>
    </row>
    <row r="56" spans="1:18" ht="40.5" customHeight="1">
      <c r="A56" s="645" t="s">
        <v>4</v>
      </c>
      <c r="B56" s="645" t="s">
        <v>34</v>
      </c>
      <c r="C56" s="646" t="s">
        <v>35</v>
      </c>
      <c r="D56" s="645" t="s">
        <v>386</v>
      </c>
      <c r="E56" s="1006" t="s">
        <v>393</v>
      </c>
      <c r="F56" s="1007"/>
      <c r="G56" s="647" t="s">
        <v>93</v>
      </c>
      <c r="H56" s="668">
        <v>0</v>
      </c>
      <c r="I56" s="648">
        <f t="shared" si="1"/>
        <v>0</v>
      </c>
      <c r="J56" s="648">
        <v>0</v>
      </c>
      <c r="K56" s="648">
        <v>0</v>
      </c>
      <c r="L56" s="648">
        <v>0</v>
      </c>
      <c r="M56" s="648">
        <v>0</v>
      </c>
      <c r="N56" s="648">
        <v>0</v>
      </c>
      <c r="O56" s="667"/>
      <c r="P56" s="648"/>
      <c r="Q56" s="648">
        <v>0</v>
      </c>
      <c r="R56" s="648">
        <v>0</v>
      </c>
    </row>
    <row r="57" spans="1:18" ht="40.5" customHeight="1">
      <c r="A57" s="645" t="s">
        <v>4</v>
      </c>
      <c r="B57" s="645" t="s">
        <v>34</v>
      </c>
      <c r="C57" s="646" t="s">
        <v>35</v>
      </c>
      <c r="D57" s="645" t="s">
        <v>386</v>
      </c>
      <c r="E57" s="1006" t="s">
        <v>393</v>
      </c>
      <c r="F57" s="1007"/>
      <c r="G57" s="647" t="s">
        <v>94</v>
      </c>
      <c r="H57" s="668">
        <v>3</v>
      </c>
      <c r="I57" s="648">
        <f t="shared" si="1"/>
        <v>423440</v>
      </c>
      <c r="J57" s="648">
        <v>0</v>
      </c>
      <c r="K57" s="729">
        <v>423440</v>
      </c>
      <c r="L57" s="648">
        <v>0</v>
      </c>
      <c r="M57" s="648">
        <v>0</v>
      </c>
      <c r="N57" s="648">
        <v>0</v>
      </c>
      <c r="O57" s="667"/>
      <c r="P57" s="648"/>
      <c r="Q57" s="648">
        <v>0</v>
      </c>
      <c r="R57" s="648">
        <v>0</v>
      </c>
    </row>
    <row r="58" spans="1:18" ht="24" customHeight="1">
      <c r="A58" s="645" t="s">
        <v>4</v>
      </c>
      <c r="B58" s="645" t="s">
        <v>34</v>
      </c>
      <c r="C58" s="646" t="s">
        <v>35</v>
      </c>
      <c r="D58" s="645" t="s">
        <v>437</v>
      </c>
      <c r="E58" s="1006" t="s">
        <v>438</v>
      </c>
      <c r="F58" s="1007"/>
      <c r="G58" s="647" t="s">
        <v>92</v>
      </c>
      <c r="H58" s="668">
        <v>1</v>
      </c>
      <c r="I58" s="648">
        <f t="shared" si="1"/>
        <v>2241000000</v>
      </c>
      <c r="J58" s="648">
        <v>0</v>
      </c>
      <c r="K58" s="648">
        <v>2241000000</v>
      </c>
      <c r="L58" s="648">
        <v>0</v>
      </c>
      <c r="M58" s="648">
        <v>0</v>
      </c>
      <c r="N58" s="648">
        <v>0</v>
      </c>
      <c r="O58" s="667"/>
      <c r="P58" s="648"/>
      <c r="Q58" s="648">
        <v>0</v>
      </c>
      <c r="R58" s="648">
        <v>0</v>
      </c>
    </row>
    <row r="59" spans="1:18" ht="24" customHeight="1">
      <c r="A59" s="645" t="s">
        <v>4</v>
      </c>
      <c r="B59" s="645" t="s">
        <v>34</v>
      </c>
      <c r="C59" s="646" t="s">
        <v>35</v>
      </c>
      <c r="D59" s="645" t="s">
        <v>437</v>
      </c>
      <c r="E59" s="1006" t="s">
        <v>438</v>
      </c>
      <c r="F59" s="1007"/>
      <c r="G59" s="647" t="s">
        <v>93</v>
      </c>
      <c r="H59" s="668">
        <v>1</v>
      </c>
      <c r="I59" s="648">
        <f t="shared" si="1"/>
        <v>2241000000</v>
      </c>
      <c r="J59" s="648">
        <v>0</v>
      </c>
      <c r="K59" s="648">
        <v>2241000000</v>
      </c>
      <c r="L59" s="648">
        <v>0</v>
      </c>
      <c r="M59" s="648">
        <v>0</v>
      </c>
      <c r="N59" s="648">
        <v>0</v>
      </c>
      <c r="O59" s="667"/>
      <c r="P59" s="648"/>
      <c r="Q59" s="648">
        <v>0</v>
      </c>
      <c r="R59" s="648">
        <v>0</v>
      </c>
    </row>
    <row r="60" spans="1:18" ht="24" customHeight="1">
      <c r="A60" s="645" t="s">
        <v>4</v>
      </c>
      <c r="B60" s="645" t="s">
        <v>34</v>
      </c>
      <c r="C60" s="646" t="s">
        <v>35</v>
      </c>
      <c r="D60" s="645" t="s">
        <v>437</v>
      </c>
      <c r="E60" s="1006" t="s">
        <v>438</v>
      </c>
      <c r="F60" s="1007"/>
      <c r="G60" s="647" t="s">
        <v>94</v>
      </c>
      <c r="H60" s="668">
        <v>1</v>
      </c>
      <c r="I60" s="648">
        <f t="shared" si="1"/>
        <v>461971070</v>
      </c>
      <c r="J60" s="648">
        <v>0</v>
      </c>
      <c r="K60" s="648">
        <v>461971070</v>
      </c>
      <c r="L60" s="648">
        <v>0</v>
      </c>
      <c r="M60" s="648">
        <v>0</v>
      </c>
      <c r="N60" s="648">
        <v>0</v>
      </c>
      <c r="O60" s="667"/>
      <c r="P60" s="648"/>
      <c r="Q60" s="648">
        <v>0</v>
      </c>
      <c r="R60" s="648">
        <v>0</v>
      </c>
    </row>
    <row r="61" spans="1:18" ht="28.5" customHeight="1">
      <c r="A61" s="645" t="s">
        <v>4</v>
      </c>
      <c r="B61" s="645" t="s">
        <v>34</v>
      </c>
      <c r="C61" s="646" t="s">
        <v>35</v>
      </c>
      <c r="D61" s="645" t="s">
        <v>217</v>
      </c>
      <c r="E61" s="1018" t="s">
        <v>725</v>
      </c>
      <c r="F61" s="1019"/>
      <c r="G61" s="647" t="s">
        <v>92</v>
      </c>
      <c r="H61" s="668">
        <v>1583</v>
      </c>
      <c r="I61" s="648">
        <f t="shared" si="1"/>
        <v>4000000</v>
      </c>
      <c r="J61" s="648">
        <v>4000000</v>
      </c>
      <c r="K61" s="648">
        <v>0</v>
      </c>
      <c r="L61" s="648">
        <v>0</v>
      </c>
      <c r="M61" s="648">
        <v>0</v>
      </c>
      <c r="N61" s="648">
        <v>0</v>
      </c>
      <c r="O61" s="667"/>
      <c r="P61" s="648"/>
      <c r="Q61" s="648">
        <v>0</v>
      </c>
      <c r="R61" s="648">
        <v>0</v>
      </c>
    </row>
    <row r="62" spans="1:18" ht="24.75" customHeight="1">
      <c r="A62" s="645" t="s">
        <v>4</v>
      </c>
      <c r="B62" s="645" t="s">
        <v>34</v>
      </c>
      <c r="C62" s="646" t="s">
        <v>35</v>
      </c>
      <c r="D62" s="645" t="s">
        <v>217</v>
      </c>
      <c r="E62" s="1018" t="s">
        <v>725</v>
      </c>
      <c r="F62" s="1019"/>
      <c r="G62" s="647" t="s">
        <v>93</v>
      </c>
      <c r="H62" s="668">
        <v>1583</v>
      </c>
      <c r="I62" s="648">
        <f t="shared" si="1"/>
        <v>4000000</v>
      </c>
      <c r="J62" s="648">
        <v>4000000</v>
      </c>
      <c r="K62" s="648">
        <v>0</v>
      </c>
      <c r="L62" s="648">
        <v>0</v>
      </c>
      <c r="M62" s="648">
        <v>0</v>
      </c>
      <c r="N62" s="648">
        <v>0</v>
      </c>
      <c r="O62" s="667"/>
      <c r="P62" s="648"/>
      <c r="Q62" s="648">
        <v>0</v>
      </c>
      <c r="R62" s="648">
        <v>0</v>
      </c>
    </row>
    <row r="63" spans="1:18" ht="23.25" customHeight="1">
      <c r="A63" s="645" t="s">
        <v>4</v>
      </c>
      <c r="B63" s="645" t="s">
        <v>34</v>
      </c>
      <c r="C63" s="646" t="s">
        <v>35</v>
      </c>
      <c r="D63" s="645" t="s">
        <v>217</v>
      </c>
      <c r="E63" s="1018" t="s">
        <v>725</v>
      </c>
      <c r="F63" s="1019"/>
      <c r="G63" s="647" t="s">
        <v>94</v>
      </c>
      <c r="H63" s="668">
        <v>0</v>
      </c>
      <c r="I63" s="648">
        <f t="shared" si="1"/>
        <v>0</v>
      </c>
      <c r="J63" s="648">
        <v>0</v>
      </c>
      <c r="K63" s="648">
        <v>0</v>
      </c>
      <c r="L63" s="648">
        <v>0</v>
      </c>
      <c r="M63" s="648">
        <v>0</v>
      </c>
      <c r="N63" s="648">
        <v>0</v>
      </c>
      <c r="O63" s="667"/>
      <c r="P63" s="648"/>
      <c r="Q63" s="648">
        <v>0</v>
      </c>
      <c r="R63" s="648">
        <v>0</v>
      </c>
    </row>
    <row r="64" spans="1:18" ht="22.5" customHeight="1">
      <c r="A64" s="645" t="s">
        <v>4</v>
      </c>
      <c r="B64" s="645" t="s">
        <v>34</v>
      </c>
      <c r="C64" s="646" t="s">
        <v>35</v>
      </c>
      <c r="D64" s="700" t="s">
        <v>690</v>
      </c>
      <c r="E64" s="1020" t="s">
        <v>694</v>
      </c>
      <c r="F64" s="1021"/>
      <c r="G64" s="647" t="s">
        <v>92</v>
      </c>
      <c r="H64" s="668">
        <v>396</v>
      </c>
      <c r="I64" s="648">
        <f t="shared" si="1"/>
        <v>1000000</v>
      </c>
      <c r="J64" s="648">
        <v>1000000</v>
      </c>
      <c r="K64" s="648">
        <v>0</v>
      </c>
      <c r="L64" s="648">
        <v>0</v>
      </c>
      <c r="M64" s="648">
        <v>0</v>
      </c>
      <c r="N64" s="648">
        <v>0</v>
      </c>
      <c r="O64" s="667"/>
      <c r="P64" s="648"/>
      <c r="Q64" s="648">
        <v>0</v>
      </c>
      <c r="R64" s="648">
        <v>0</v>
      </c>
    </row>
    <row r="65" spans="1:18" ht="24.75" customHeight="1">
      <c r="A65" s="645" t="s">
        <v>4</v>
      </c>
      <c r="B65" s="645" t="s">
        <v>34</v>
      </c>
      <c r="C65" s="646" t="s">
        <v>35</v>
      </c>
      <c r="D65" s="700" t="s">
        <v>690</v>
      </c>
      <c r="E65" s="1020" t="s">
        <v>694</v>
      </c>
      <c r="F65" s="1021"/>
      <c r="G65" s="647" t="s">
        <v>93</v>
      </c>
      <c r="H65" s="668">
        <v>396</v>
      </c>
      <c r="I65" s="648">
        <f t="shared" si="1"/>
        <v>1000000</v>
      </c>
      <c r="J65" s="648">
        <v>1000000</v>
      </c>
      <c r="K65" s="648">
        <v>0</v>
      </c>
      <c r="L65" s="648">
        <v>0</v>
      </c>
      <c r="M65" s="648">
        <v>0</v>
      </c>
      <c r="N65" s="648">
        <v>0</v>
      </c>
      <c r="O65" s="667"/>
      <c r="P65" s="648"/>
      <c r="Q65" s="648">
        <v>0</v>
      </c>
      <c r="R65" s="648">
        <v>0</v>
      </c>
    </row>
    <row r="66" spans="1:18" ht="25.5" customHeight="1">
      <c r="A66" s="645" t="s">
        <v>4</v>
      </c>
      <c r="B66" s="645" t="s">
        <v>34</v>
      </c>
      <c r="C66" s="646" t="s">
        <v>35</v>
      </c>
      <c r="D66" s="645" t="s">
        <v>690</v>
      </c>
      <c r="E66" s="1006" t="s">
        <v>694</v>
      </c>
      <c r="F66" s="1007"/>
      <c r="G66" s="647" t="s">
        <v>94</v>
      </c>
      <c r="H66" s="668">
        <v>0</v>
      </c>
      <c r="I66" s="648">
        <f t="shared" si="1"/>
        <v>0</v>
      </c>
      <c r="J66" s="648">
        <v>0</v>
      </c>
      <c r="K66" s="648">
        <v>0</v>
      </c>
      <c r="L66" s="648">
        <v>0</v>
      </c>
      <c r="M66" s="648">
        <v>0</v>
      </c>
      <c r="N66" s="648">
        <v>0</v>
      </c>
      <c r="O66" s="667"/>
      <c r="P66" s="648"/>
      <c r="Q66" s="648">
        <v>0</v>
      </c>
      <c r="R66" s="648">
        <v>0</v>
      </c>
    </row>
    <row r="67" spans="1:18" ht="27" customHeight="1">
      <c r="A67" s="645" t="s">
        <v>4</v>
      </c>
      <c r="B67" s="645" t="s">
        <v>34</v>
      </c>
      <c r="C67" s="646" t="s">
        <v>35</v>
      </c>
      <c r="D67" s="700" t="s">
        <v>691</v>
      </c>
      <c r="E67" s="1020" t="s">
        <v>695</v>
      </c>
      <c r="F67" s="1021"/>
      <c r="G67" s="647" t="s">
        <v>92</v>
      </c>
      <c r="H67" s="668">
        <v>396</v>
      </c>
      <c r="I67" s="648">
        <f t="shared" si="1"/>
        <v>1000000</v>
      </c>
      <c r="J67" s="648">
        <v>1000000</v>
      </c>
      <c r="K67" s="648">
        <v>0</v>
      </c>
      <c r="L67" s="648">
        <v>0</v>
      </c>
      <c r="M67" s="648">
        <v>0</v>
      </c>
      <c r="N67" s="648">
        <v>0</v>
      </c>
      <c r="O67" s="667"/>
      <c r="P67" s="648"/>
      <c r="Q67" s="648">
        <v>0</v>
      </c>
      <c r="R67" s="648">
        <v>0</v>
      </c>
    </row>
    <row r="68" spans="1:18" ht="27" customHeight="1">
      <c r="A68" s="645" t="s">
        <v>4</v>
      </c>
      <c r="B68" s="645" t="s">
        <v>34</v>
      </c>
      <c r="C68" s="646" t="s">
        <v>35</v>
      </c>
      <c r="D68" s="700" t="s">
        <v>691</v>
      </c>
      <c r="E68" s="1020" t="s">
        <v>695</v>
      </c>
      <c r="F68" s="1021"/>
      <c r="G68" s="647" t="s">
        <v>93</v>
      </c>
      <c r="H68" s="668">
        <v>396</v>
      </c>
      <c r="I68" s="648">
        <f t="shared" si="1"/>
        <v>1000000</v>
      </c>
      <c r="J68" s="648">
        <v>1000000</v>
      </c>
      <c r="K68" s="648">
        <v>0</v>
      </c>
      <c r="L68" s="648">
        <v>0</v>
      </c>
      <c r="M68" s="648">
        <v>0</v>
      </c>
      <c r="N68" s="648">
        <v>0</v>
      </c>
      <c r="O68" s="667"/>
      <c r="P68" s="648"/>
      <c r="Q68" s="648">
        <v>0</v>
      </c>
      <c r="R68" s="648">
        <v>0</v>
      </c>
    </row>
    <row r="69" spans="1:18" ht="27" customHeight="1">
      <c r="A69" s="645" t="s">
        <v>4</v>
      </c>
      <c r="B69" s="645" t="s">
        <v>34</v>
      </c>
      <c r="C69" s="646" t="s">
        <v>35</v>
      </c>
      <c r="D69" s="700" t="s">
        <v>691</v>
      </c>
      <c r="E69" s="1020" t="s">
        <v>695</v>
      </c>
      <c r="F69" s="1021"/>
      <c r="G69" s="647" t="s">
        <v>94</v>
      </c>
      <c r="H69" s="668">
        <v>0</v>
      </c>
      <c r="I69" s="648">
        <f t="shared" si="1"/>
        <v>0</v>
      </c>
      <c r="J69" s="648">
        <v>0</v>
      </c>
      <c r="K69" s="648">
        <v>0</v>
      </c>
      <c r="L69" s="648">
        <v>0</v>
      </c>
      <c r="M69" s="648">
        <v>0</v>
      </c>
      <c r="N69" s="648">
        <v>0</v>
      </c>
      <c r="O69" s="667"/>
      <c r="P69" s="648"/>
      <c r="Q69" s="648">
        <v>0</v>
      </c>
      <c r="R69" s="648">
        <v>0</v>
      </c>
    </row>
    <row r="70" spans="1:18" ht="22.5" customHeight="1">
      <c r="A70" s="645" t="s">
        <v>4</v>
      </c>
      <c r="B70" s="645" t="s">
        <v>34</v>
      </c>
      <c r="C70" s="646" t="s">
        <v>35</v>
      </c>
      <c r="D70" s="645" t="s">
        <v>218</v>
      </c>
      <c r="E70" s="1006" t="s">
        <v>219</v>
      </c>
      <c r="F70" s="1007"/>
      <c r="G70" s="647" t="s">
        <v>92</v>
      </c>
      <c r="H70" s="668">
        <v>1035</v>
      </c>
      <c r="I70" s="648">
        <f t="shared" si="1"/>
        <v>73382000</v>
      </c>
      <c r="J70" s="648">
        <v>0</v>
      </c>
      <c r="K70" s="648">
        <v>73382000</v>
      </c>
      <c r="L70" s="648">
        <v>0</v>
      </c>
      <c r="M70" s="648">
        <v>0</v>
      </c>
      <c r="N70" s="648">
        <v>0</v>
      </c>
      <c r="O70" s="667"/>
      <c r="P70" s="648"/>
      <c r="Q70" s="648">
        <v>0</v>
      </c>
      <c r="R70" s="648">
        <v>0</v>
      </c>
    </row>
    <row r="71" spans="1:18" ht="24" customHeight="1">
      <c r="A71" s="645" t="s">
        <v>4</v>
      </c>
      <c r="B71" s="645" t="s">
        <v>34</v>
      </c>
      <c r="C71" s="646" t="s">
        <v>35</v>
      </c>
      <c r="D71" s="645" t="s">
        <v>218</v>
      </c>
      <c r="E71" s="1006" t="s">
        <v>219</v>
      </c>
      <c r="F71" s="1007"/>
      <c r="G71" s="647" t="s">
        <v>93</v>
      </c>
      <c r="H71" s="668">
        <v>1035</v>
      </c>
      <c r="I71" s="648">
        <f t="shared" ref="I71:I102" si="2">J71+K71+L71+M71+N71+O71+P71+Q71+R71</f>
        <v>73382000</v>
      </c>
      <c r="J71" s="648">
        <v>0</v>
      </c>
      <c r="K71" s="648">
        <v>73382000</v>
      </c>
      <c r="L71" s="648">
        <v>0</v>
      </c>
      <c r="M71" s="648">
        <v>0</v>
      </c>
      <c r="N71" s="648">
        <v>0</v>
      </c>
      <c r="O71" s="667"/>
      <c r="P71" s="648"/>
      <c r="Q71" s="648">
        <v>0</v>
      </c>
      <c r="R71" s="648">
        <v>0</v>
      </c>
    </row>
    <row r="72" spans="1:18" ht="27" customHeight="1">
      <c r="A72" s="645" t="s">
        <v>4</v>
      </c>
      <c r="B72" s="645" t="s">
        <v>34</v>
      </c>
      <c r="C72" s="646" t="s">
        <v>35</v>
      </c>
      <c r="D72" s="645" t="s">
        <v>218</v>
      </c>
      <c r="E72" s="1006" t="s">
        <v>219</v>
      </c>
      <c r="F72" s="1007"/>
      <c r="G72" s="647" t="s">
        <v>94</v>
      </c>
      <c r="H72" s="668">
        <v>0</v>
      </c>
      <c r="I72" s="648">
        <f t="shared" si="2"/>
        <v>0</v>
      </c>
      <c r="J72" s="648">
        <v>0</v>
      </c>
      <c r="K72" s="648">
        <v>0</v>
      </c>
      <c r="L72" s="648">
        <v>0</v>
      </c>
      <c r="M72" s="648">
        <v>0</v>
      </c>
      <c r="N72" s="648">
        <v>0</v>
      </c>
      <c r="O72" s="667"/>
      <c r="P72" s="648"/>
      <c r="Q72" s="648">
        <v>0</v>
      </c>
      <c r="R72" s="648">
        <v>0</v>
      </c>
    </row>
    <row r="73" spans="1:18" ht="33.75" customHeight="1">
      <c r="A73" s="645" t="s">
        <v>4</v>
      </c>
      <c r="B73" s="645" t="s">
        <v>34</v>
      </c>
      <c r="C73" s="646" t="s">
        <v>35</v>
      </c>
      <c r="D73" s="645" t="s">
        <v>220</v>
      </c>
      <c r="E73" s="1006" t="s">
        <v>357</v>
      </c>
      <c r="F73" s="1007"/>
      <c r="G73" s="647" t="s">
        <v>92</v>
      </c>
      <c r="H73" s="668">
        <v>1</v>
      </c>
      <c r="I73" s="648">
        <f t="shared" si="2"/>
        <v>1500000</v>
      </c>
      <c r="J73" s="648">
        <v>0</v>
      </c>
      <c r="K73" s="648">
        <v>1500000</v>
      </c>
      <c r="L73" s="648">
        <v>0</v>
      </c>
      <c r="M73" s="648">
        <v>0</v>
      </c>
      <c r="N73" s="648">
        <v>0</v>
      </c>
      <c r="O73" s="667"/>
      <c r="P73" s="648"/>
      <c r="Q73" s="648">
        <v>0</v>
      </c>
      <c r="R73" s="648">
        <v>0</v>
      </c>
    </row>
    <row r="74" spans="1:18" ht="33.75" customHeight="1">
      <c r="A74" s="645" t="s">
        <v>4</v>
      </c>
      <c r="B74" s="645" t="s">
        <v>34</v>
      </c>
      <c r="C74" s="646" t="s">
        <v>35</v>
      </c>
      <c r="D74" s="645" t="s">
        <v>220</v>
      </c>
      <c r="E74" s="1006" t="s">
        <v>357</v>
      </c>
      <c r="F74" s="1007"/>
      <c r="G74" s="647" t="s">
        <v>93</v>
      </c>
      <c r="H74" s="668">
        <v>1</v>
      </c>
      <c r="I74" s="648">
        <f t="shared" si="2"/>
        <v>1500000</v>
      </c>
      <c r="J74" s="648">
        <v>0</v>
      </c>
      <c r="K74" s="648">
        <v>1500000</v>
      </c>
      <c r="L74" s="648">
        <v>0</v>
      </c>
      <c r="M74" s="648">
        <v>0</v>
      </c>
      <c r="N74" s="648">
        <v>0</v>
      </c>
      <c r="O74" s="667"/>
      <c r="P74" s="648"/>
      <c r="Q74" s="648">
        <v>0</v>
      </c>
      <c r="R74" s="648">
        <v>0</v>
      </c>
    </row>
    <row r="75" spans="1:18" ht="33.75" customHeight="1">
      <c r="A75" s="645" t="s">
        <v>4</v>
      </c>
      <c r="B75" s="645" t="s">
        <v>34</v>
      </c>
      <c r="C75" s="646" t="s">
        <v>35</v>
      </c>
      <c r="D75" s="645" t="s">
        <v>220</v>
      </c>
      <c r="E75" s="1006" t="s">
        <v>357</v>
      </c>
      <c r="F75" s="1007"/>
      <c r="G75" s="647" t="s">
        <v>94</v>
      </c>
      <c r="H75" s="668">
        <v>0</v>
      </c>
      <c r="I75" s="648">
        <f t="shared" si="2"/>
        <v>0</v>
      </c>
      <c r="J75" s="648">
        <v>0</v>
      </c>
      <c r="K75" s="648">
        <v>0</v>
      </c>
      <c r="L75" s="648">
        <v>0</v>
      </c>
      <c r="M75" s="648">
        <v>0</v>
      </c>
      <c r="N75" s="648">
        <v>0</v>
      </c>
      <c r="O75" s="667"/>
      <c r="P75" s="648"/>
      <c r="Q75" s="648">
        <v>0</v>
      </c>
      <c r="R75" s="648">
        <v>0</v>
      </c>
    </row>
    <row r="76" spans="1:18" ht="27.75" customHeight="1">
      <c r="A76" s="645" t="s">
        <v>4</v>
      </c>
      <c r="B76" s="645" t="s">
        <v>34</v>
      </c>
      <c r="C76" s="646" t="s">
        <v>35</v>
      </c>
      <c r="D76" s="645" t="s">
        <v>221</v>
      </c>
      <c r="E76" s="1006" t="s">
        <v>320</v>
      </c>
      <c r="F76" s="1007"/>
      <c r="G76" s="647" t="s">
        <v>92</v>
      </c>
      <c r="H76" s="668">
        <v>1</v>
      </c>
      <c r="I76" s="648">
        <f t="shared" si="2"/>
        <v>273000</v>
      </c>
      <c r="J76" s="648">
        <v>0</v>
      </c>
      <c r="K76" s="648">
        <v>273000</v>
      </c>
      <c r="L76" s="648">
        <v>0</v>
      </c>
      <c r="M76" s="648">
        <v>0</v>
      </c>
      <c r="N76" s="648">
        <v>0</v>
      </c>
      <c r="O76" s="667"/>
      <c r="P76" s="648"/>
      <c r="Q76" s="648">
        <v>0</v>
      </c>
      <c r="R76" s="648">
        <v>0</v>
      </c>
    </row>
    <row r="77" spans="1:18" ht="25.5" customHeight="1">
      <c r="A77" s="645" t="s">
        <v>4</v>
      </c>
      <c r="B77" s="645" t="s">
        <v>34</v>
      </c>
      <c r="C77" s="646" t="s">
        <v>35</v>
      </c>
      <c r="D77" s="645" t="s">
        <v>221</v>
      </c>
      <c r="E77" s="1006" t="s">
        <v>320</v>
      </c>
      <c r="F77" s="1007"/>
      <c r="G77" s="647" t="s">
        <v>93</v>
      </c>
      <c r="H77" s="668">
        <v>1</v>
      </c>
      <c r="I77" s="648">
        <f t="shared" si="2"/>
        <v>273000</v>
      </c>
      <c r="J77" s="648">
        <v>0</v>
      </c>
      <c r="K77" s="648">
        <v>273000</v>
      </c>
      <c r="L77" s="648">
        <v>0</v>
      </c>
      <c r="M77" s="648">
        <v>0</v>
      </c>
      <c r="N77" s="648">
        <v>0</v>
      </c>
      <c r="O77" s="667"/>
      <c r="P77" s="648"/>
      <c r="Q77" s="648">
        <v>0</v>
      </c>
      <c r="R77" s="648">
        <v>0</v>
      </c>
    </row>
    <row r="78" spans="1:18" ht="28.5" customHeight="1">
      <c r="A78" s="645" t="s">
        <v>4</v>
      </c>
      <c r="B78" s="645" t="s">
        <v>34</v>
      </c>
      <c r="C78" s="646" t="s">
        <v>35</v>
      </c>
      <c r="D78" s="645" t="s">
        <v>221</v>
      </c>
      <c r="E78" s="1006" t="s">
        <v>320</v>
      </c>
      <c r="F78" s="1007"/>
      <c r="G78" s="647" t="s">
        <v>94</v>
      </c>
      <c r="H78" s="668">
        <v>0</v>
      </c>
      <c r="I78" s="648">
        <f t="shared" si="2"/>
        <v>0</v>
      </c>
      <c r="J78" s="648">
        <v>0</v>
      </c>
      <c r="K78" s="648">
        <v>0</v>
      </c>
      <c r="L78" s="648">
        <v>0</v>
      </c>
      <c r="M78" s="648">
        <v>0</v>
      </c>
      <c r="N78" s="648">
        <v>0</v>
      </c>
      <c r="O78" s="667"/>
      <c r="P78" s="648"/>
      <c r="Q78" s="648">
        <v>0</v>
      </c>
      <c r="R78" s="648">
        <v>0</v>
      </c>
    </row>
    <row r="79" spans="1:18" ht="29.25" customHeight="1">
      <c r="A79" s="645" t="s">
        <v>4</v>
      </c>
      <c r="B79" s="645" t="s">
        <v>34</v>
      </c>
      <c r="C79" s="646" t="s">
        <v>35</v>
      </c>
      <c r="D79" s="701" t="s">
        <v>365</v>
      </c>
      <c r="E79" s="1022" t="s">
        <v>658</v>
      </c>
      <c r="F79" s="1023"/>
      <c r="G79" s="647" t="s">
        <v>92</v>
      </c>
      <c r="H79" s="668">
        <v>1</v>
      </c>
      <c r="I79" s="648">
        <f t="shared" si="2"/>
        <v>54000</v>
      </c>
      <c r="J79" s="648">
        <v>0</v>
      </c>
      <c r="K79" s="648">
        <v>54000</v>
      </c>
      <c r="L79" s="648">
        <v>0</v>
      </c>
      <c r="M79" s="648">
        <v>0</v>
      </c>
      <c r="N79" s="648">
        <v>0</v>
      </c>
      <c r="O79" s="667"/>
      <c r="P79" s="648"/>
      <c r="Q79" s="648">
        <v>0</v>
      </c>
      <c r="R79" s="648">
        <v>0</v>
      </c>
    </row>
    <row r="80" spans="1:18" ht="27.75" customHeight="1">
      <c r="A80" s="645" t="s">
        <v>4</v>
      </c>
      <c r="B80" s="645" t="s">
        <v>34</v>
      </c>
      <c r="C80" s="646" t="s">
        <v>35</v>
      </c>
      <c r="D80" s="701" t="s">
        <v>365</v>
      </c>
      <c r="E80" s="1022" t="s">
        <v>658</v>
      </c>
      <c r="F80" s="1023"/>
      <c r="G80" s="647" t="s">
        <v>93</v>
      </c>
      <c r="H80" s="668">
        <v>1</v>
      </c>
      <c r="I80" s="648">
        <f t="shared" si="2"/>
        <v>54000</v>
      </c>
      <c r="J80" s="648">
        <v>0</v>
      </c>
      <c r="K80" s="648">
        <v>54000</v>
      </c>
      <c r="L80" s="648">
        <v>0</v>
      </c>
      <c r="M80" s="648">
        <v>0</v>
      </c>
      <c r="N80" s="648">
        <v>0</v>
      </c>
      <c r="O80" s="667"/>
      <c r="P80" s="648"/>
      <c r="Q80" s="648">
        <v>0</v>
      </c>
      <c r="R80" s="648">
        <v>0</v>
      </c>
    </row>
    <row r="81" spans="1:18" ht="33.75" customHeight="1">
      <c r="A81" s="645" t="s">
        <v>4</v>
      </c>
      <c r="B81" s="645" t="s">
        <v>34</v>
      </c>
      <c r="C81" s="646" t="s">
        <v>35</v>
      </c>
      <c r="D81" s="701" t="s">
        <v>365</v>
      </c>
      <c r="E81" s="1022" t="s">
        <v>658</v>
      </c>
      <c r="F81" s="1023"/>
      <c r="G81" s="647" t="s">
        <v>94</v>
      </c>
      <c r="H81" s="668">
        <v>0</v>
      </c>
      <c r="I81" s="648">
        <f t="shared" si="2"/>
        <v>0</v>
      </c>
      <c r="J81" s="648">
        <v>0</v>
      </c>
      <c r="K81" s="648">
        <v>0</v>
      </c>
      <c r="L81" s="648">
        <v>0</v>
      </c>
      <c r="M81" s="648">
        <v>0</v>
      </c>
      <c r="N81" s="648">
        <v>0</v>
      </c>
      <c r="O81" s="667"/>
      <c r="P81" s="648"/>
      <c r="Q81" s="648">
        <v>0</v>
      </c>
      <c r="R81" s="648">
        <v>0</v>
      </c>
    </row>
    <row r="82" spans="1:18" ht="27" customHeight="1">
      <c r="A82" s="645" t="s">
        <v>4</v>
      </c>
      <c r="B82" s="645" t="s">
        <v>34</v>
      </c>
      <c r="C82" s="646" t="s">
        <v>35</v>
      </c>
      <c r="D82" s="645" t="s">
        <v>418</v>
      </c>
      <c r="E82" s="1006" t="s">
        <v>419</v>
      </c>
      <c r="F82" s="1007"/>
      <c r="G82" s="647" t="s">
        <v>92</v>
      </c>
      <c r="H82" s="668">
        <v>1</v>
      </c>
      <c r="I82" s="648">
        <f t="shared" si="2"/>
        <v>376000</v>
      </c>
      <c r="J82" s="648">
        <v>0</v>
      </c>
      <c r="K82" s="648">
        <v>376000</v>
      </c>
      <c r="L82" s="648">
        <v>0</v>
      </c>
      <c r="M82" s="648">
        <v>0</v>
      </c>
      <c r="N82" s="648">
        <v>0</v>
      </c>
      <c r="O82" s="667"/>
      <c r="P82" s="648"/>
      <c r="Q82" s="648">
        <v>0</v>
      </c>
      <c r="R82" s="648">
        <v>0</v>
      </c>
    </row>
    <row r="83" spans="1:18" ht="27" customHeight="1">
      <c r="A83" s="645" t="s">
        <v>4</v>
      </c>
      <c r="B83" s="645" t="s">
        <v>34</v>
      </c>
      <c r="C83" s="646" t="s">
        <v>35</v>
      </c>
      <c r="D83" s="645" t="s">
        <v>418</v>
      </c>
      <c r="E83" s="1006" t="s">
        <v>419</v>
      </c>
      <c r="F83" s="1007"/>
      <c r="G83" s="647" t="s">
        <v>93</v>
      </c>
      <c r="H83" s="668">
        <v>1</v>
      </c>
      <c r="I83" s="648">
        <f t="shared" si="2"/>
        <v>376000</v>
      </c>
      <c r="J83" s="648"/>
      <c r="K83" s="648">
        <v>376000</v>
      </c>
      <c r="L83" s="648">
        <v>0</v>
      </c>
      <c r="M83" s="648">
        <v>0</v>
      </c>
      <c r="N83" s="648">
        <v>0</v>
      </c>
      <c r="O83" s="667"/>
      <c r="P83" s="648"/>
      <c r="Q83" s="648">
        <v>0</v>
      </c>
      <c r="R83" s="648">
        <v>0</v>
      </c>
    </row>
    <row r="84" spans="1:18" ht="27" customHeight="1">
      <c r="A84" s="645" t="s">
        <v>4</v>
      </c>
      <c r="B84" s="645" t="s">
        <v>34</v>
      </c>
      <c r="C84" s="646" t="s">
        <v>35</v>
      </c>
      <c r="D84" s="645" t="s">
        <v>418</v>
      </c>
      <c r="E84" s="1006" t="s">
        <v>419</v>
      </c>
      <c r="F84" s="1007"/>
      <c r="G84" s="647" t="s">
        <v>94</v>
      </c>
      <c r="H84" s="668">
        <v>1</v>
      </c>
      <c r="I84" s="648">
        <f t="shared" si="2"/>
        <v>375748</v>
      </c>
      <c r="J84" s="648">
        <v>0</v>
      </c>
      <c r="K84" s="648">
        <v>375748</v>
      </c>
      <c r="L84" s="648">
        <v>0</v>
      </c>
      <c r="M84" s="648">
        <v>0</v>
      </c>
      <c r="N84" s="648">
        <v>0</v>
      </c>
      <c r="O84" s="667"/>
      <c r="P84" s="648"/>
      <c r="Q84" s="648">
        <v>0</v>
      </c>
      <c r="R84" s="648">
        <v>0</v>
      </c>
    </row>
    <row r="85" spans="1:18" ht="27" customHeight="1">
      <c r="A85" s="645" t="s">
        <v>4</v>
      </c>
      <c r="B85" s="645" t="s">
        <v>34</v>
      </c>
      <c r="C85" s="646" t="s">
        <v>35</v>
      </c>
      <c r="D85" s="645" t="s">
        <v>222</v>
      </c>
      <c r="E85" s="1006" t="s">
        <v>223</v>
      </c>
      <c r="F85" s="1007"/>
      <c r="G85" s="647" t="s">
        <v>92</v>
      </c>
      <c r="H85" s="668">
        <v>1</v>
      </c>
      <c r="I85" s="648">
        <f t="shared" si="2"/>
        <v>676600</v>
      </c>
      <c r="J85" s="648"/>
      <c r="K85" s="648">
        <v>676600</v>
      </c>
      <c r="L85" s="648">
        <v>0</v>
      </c>
      <c r="M85" s="648">
        <v>0</v>
      </c>
      <c r="N85" s="648">
        <v>0</v>
      </c>
      <c r="O85" s="667"/>
      <c r="P85" s="648"/>
      <c r="Q85" s="648">
        <v>0</v>
      </c>
      <c r="R85" s="648">
        <v>0</v>
      </c>
    </row>
    <row r="86" spans="1:18" ht="27" customHeight="1">
      <c r="A86" s="645" t="s">
        <v>4</v>
      </c>
      <c r="B86" s="645" t="s">
        <v>34</v>
      </c>
      <c r="C86" s="646" t="s">
        <v>35</v>
      </c>
      <c r="D86" s="645" t="s">
        <v>222</v>
      </c>
      <c r="E86" s="1006" t="s">
        <v>223</v>
      </c>
      <c r="F86" s="1007"/>
      <c r="G86" s="647" t="s">
        <v>93</v>
      </c>
      <c r="H86" s="668">
        <v>1</v>
      </c>
      <c r="I86" s="648">
        <f t="shared" si="2"/>
        <v>676600</v>
      </c>
      <c r="J86" s="648">
        <v>0</v>
      </c>
      <c r="K86" s="648">
        <v>676600</v>
      </c>
      <c r="L86" s="648">
        <v>0</v>
      </c>
      <c r="M86" s="648">
        <v>0</v>
      </c>
      <c r="N86" s="648">
        <v>0</v>
      </c>
      <c r="O86" s="667"/>
      <c r="P86" s="648"/>
      <c r="Q86" s="648">
        <v>0</v>
      </c>
      <c r="R86" s="648">
        <v>0</v>
      </c>
    </row>
    <row r="87" spans="1:18" ht="27" customHeight="1">
      <c r="A87" s="645" t="s">
        <v>4</v>
      </c>
      <c r="B87" s="645" t="s">
        <v>34</v>
      </c>
      <c r="C87" s="646" t="s">
        <v>35</v>
      </c>
      <c r="D87" s="645" t="s">
        <v>222</v>
      </c>
      <c r="E87" s="1006" t="s">
        <v>223</v>
      </c>
      <c r="F87" s="1007"/>
      <c r="G87" s="647" t="s">
        <v>94</v>
      </c>
      <c r="H87" s="668">
        <v>1</v>
      </c>
      <c r="I87" s="648">
        <f t="shared" si="2"/>
        <v>675038</v>
      </c>
      <c r="J87" s="648">
        <v>0</v>
      </c>
      <c r="K87" s="648">
        <v>675038</v>
      </c>
      <c r="L87" s="648">
        <v>0</v>
      </c>
      <c r="M87" s="648">
        <v>0</v>
      </c>
      <c r="N87" s="648">
        <v>0</v>
      </c>
      <c r="O87" s="667"/>
      <c r="P87" s="648"/>
      <c r="Q87" s="648">
        <v>0</v>
      </c>
      <c r="R87" s="648">
        <v>0</v>
      </c>
    </row>
    <row r="88" spans="1:18" ht="27" customHeight="1">
      <c r="A88" s="645" t="s">
        <v>4</v>
      </c>
      <c r="B88" s="645" t="s">
        <v>34</v>
      </c>
      <c r="C88" s="646" t="s">
        <v>35</v>
      </c>
      <c r="D88" s="645" t="s">
        <v>366</v>
      </c>
      <c r="E88" s="1006" t="s">
        <v>367</v>
      </c>
      <c r="F88" s="1007"/>
      <c r="G88" s="647" t="s">
        <v>92</v>
      </c>
      <c r="H88" s="668">
        <v>1464</v>
      </c>
      <c r="I88" s="648">
        <f t="shared" si="2"/>
        <v>105817000</v>
      </c>
      <c r="J88" s="648">
        <v>0</v>
      </c>
      <c r="K88" s="648">
        <v>105817000</v>
      </c>
      <c r="L88" s="648">
        <v>0</v>
      </c>
      <c r="M88" s="648">
        <v>0</v>
      </c>
      <c r="N88" s="648">
        <v>0</v>
      </c>
      <c r="O88" s="667"/>
      <c r="P88" s="648"/>
      <c r="Q88" s="648">
        <v>0</v>
      </c>
      <c r="R88" s="648">
        <v>0</v>
      </c>
    </row>
    <row r="89" spans="1:18" ht="27" customHeight="1">
      <c r="A89" s="645" t="s">
        <v>4</v>
      </c>
      <c r="B89" s="645" t="s">
        <v>34</v>
      </c>
      <c r="C89" s="646" t="s">
        <v>35</v>
      </c>
      <c r="D89" s="645" t="s">
        <v>366</v>
      </c>
      <c r="E89" s="1006" t="s">
        <v>367</v>
      </c>
      <c r="F89" s="1007"/>
      <c r="G89" s="647" t="s">
        <v>93</v>
      </c>
      <c r="H89" s="668">
        <v>1464</v>
      </c>
      <c r="I89" s="648">
        <f t="shared" si="2"/>
        <v>105817000</v>
      </c>
      <c r="J89" s="648">
        <v>0</v>
      </c>
      <c r="K89" s="648">
        <v>105817000</v>
      </c>
      <c r="L89" s="648">
        <v>0</v>
      </c>
      <c r="M89" s="648">
        <v>0</v>
      </c>
      <c r="N89" s="648">
        <v>0</v>
      </c>
      <c r="O89" s="667"/>
      <c r="P89" s="648"/>
      <c r="Q89" s="648">
        <v>0</v>
      </c>
      <c r="R89" s="648">
        <v>0</v>
      </c>
    </row>
    <row r="90" spans="1:18" ht="27" customHeight="1">
      <c r="A90" s="645" t="s">
        <v>4</v>
      </c>
      <c r="B90" s="645" t="s">
        <v>34</v>
      </c>
      <c r="C90" s="646" t="s">
        <v>35</v>
      </c>
      <c r="D90" s="645" t="s">
        <v>366</v>
      </c>
      <c r="E90" s="1006" t="s">
        <v>367</v>
      </c>
      <c r="F90" s="1007"/>
      <c r="G90" s="647" t="s">
        <v>94</v>
      </c>
      <c r="H90" s="668">
        <v>1460</v>
      </c>
      <c r="I90" s="648">
        <f t="shared" si="2"/>
        <v>105531634</v>
      </c>
      <c r="J90" s="730">
        <v>0</v>
      </c>
      <c r="K90" s="730">
        <v>105531634</v>
      </c>
      <c r="L90" s="648">
        <v>0</v>
      </c>
      <c r="M90" s="648">
        <v>0</v>
      </c>
      <c r="N90" s="648">
        <v>0</v>
      </c>
      <c r="O90" s="667"/>
      <c r="P90" s="648"/>
      <c r="Q90" s="648">
        <v>0</v>
      </c>
      <c r="R90" s="648">
        <v>0</v>
      </c>
    </row>
    <row r="91" spans="1:18" ht="33" customHeight="1">
      <c r="A91" s="645" t="s">
        <v>4</v>
      </c>
      <c r="B91" s="645" t="s">
        <v>34</v>
      </c>
      <c r="C91" s="646" t="s">
        <v>35</v>
      </c>
      <c r="D91" s="645" t="s">
        <v>368</v>
      </c>
      <c r="E91" s="1006" t="s">
        <v>397</v>
      </c>
      <c r="F91" s="1007"/>
      <c r="G91" s="647" t="s">
        <v>92</v>
      </c>
      <c r="H91" s="668">
        <v>1</v>
      </c>
      <c r="I91" s="648">
        <f t="shared" si="2"/>
        <v>3494000</v>
      </c>
      <c r="J91" s="648">
        <v>0</v>
      </c>
      <c r="K91" s="648">
        <v>3494000</v>
      </c>
      <c r="L91" s="648">
        <v>0</v>
      </c>
      <c r="M91" s="648">
        <v>0</v>
      </c>
      <c r="N91" s="648">
        <v>0</v>
      </c>
      <c r="O91" s="667"/>
      <c r="P91" s="648"/>
      <c r="Q91" s="648">
        <v>0</v>
      </c>
      <c r="R91" s="648">
        <v>0</v>
      </c>
    </row>
    <row r="92" spans="1:18" ht="33" customHeight="1">
      <c r="A92" s="645" t="s">
        <v>4</v>
      </c>
      <c r="B92" s="645" t="s">
        <v>34</v>
      </c>
      <c r="C92" s="646" t="s">
        <v>35</v>
      </c>
      <c r="D92" s="645" t="s">
        <v>368</v>
      </c>
      <c r="E92" s="1006" t="s">
        <v>397</v>
      </c>
      <c r="F92" s="1007"/>
      <c r="G92" s="647" t="s">
        <v>93</v>
      </c>
      <c r="H92" s="668">
        <v>1</v>
      </c>
      <c r="I92" s="648">
        <f t="shared" si="2"/>
        <v>3494000</v>
      </c>
      <c r="J92" s="648">
        <v>0</v>
      </c>
      <c r="K92" s="648">
        <v>3494000</v>
      </c>
      <c r="L92" s="648">
        <v>0</v>
      </c>
      <c r="M92" s="648">
        <v>0</v>
      </c>
      <c r="N92" s="648">
        <v>0</v>
      </c>
      <c r="O92" s="667"/>
      <c r="P92" s="648"/>
      <c r="Q92" s="648">
        <v>0</v>
      </c>
      <c r="R92" s="648">
        <v>0</v>
      </c>
    </row>
    <row r="93" spans="1:18" ht="33" customHeight="1">
      <c r="A93" s="645" t="s">
        <v>4</v>
      </c>
      <c r="B93" s="645" t="s">
        <v>34</v>
      </c>
      <c r="C93" s="646" t="s">
        <v>35</v>
      </c>
      <c r="D93" s="645" t="s">
        <v>368</v>
      </c>
      <c r="E93" s="1006" t="s">
        <v>397</v>
      </c>
      <c r="F93" s="1007"/>
      <c r="G93" s="647" t="s">
        <v>94</v>
      </c>
      <c r="H93" s="668">
        <v>0</v>
      </c>
      <c r="I93" s="648">
        <f t="shared" si="2"/>
        <v>0</v>
      </c>
      <c r="J93" s="648">
        <v>0</v>
      </c>
      <c r="K93" s="648">
        <v>0</v>
      </c>
      <c r="L93" s="648">
        <v>0</v>
      </c>
      <c r="M93" s="648">
        <v>0</v>
      </c>
      <c r="N93" s="648">
        <v>0</v>
      </c>
      <c r="O93" s="667"/>
      <c r="P93" s="648"/>
      <c r="Q93" s="648">
        <v>0</v>
      </c>
      <c r="R93" s="648">
        <v>0</v>
      </c>
    </row>
    <row r="94" spans="1:18" ht="27" customHeight="1">
      <c r="A94" s="645" t="s">
        <v>4</v>
      </c>
      <c r="B94" s="645" t="s">
        <v>34</v>
      </c>
      <c r="C94" s="646" t="s">
        <v>35</v>
      </c>
      <c r="D94" s="645" t="s">
        <v>369</v>
      </c>
      <c r="E94" s="1006" t="s">
        <v>398</v>
      </c>
      <c r="F94" s="1007"/>
      <c r="G94" s="647" t="s">
        <v>92</v>
      </c>
      <c r="H94" s="668">
        <v>1</v>
      </c>
      <c r="I94" s="648">
        <f t="shared" si="2"/>
        <v>913600</v>
      </c>
      <c r="J94" s="648">
        <v>0</v>
      </c>
      <c r="K94" s="648">
        <v>913600</v>
      </c>
      <c r="L94" s="648">
        <v>0</v>
      </c>
      <c r="M94" s="648">
        <v>0</v>
      </c>
      <c r="N94" s="648">
        <v>0</v>
      </c>
      <c r="O94" s="667"/>
      <c r="P94" s="648"/>
      <c r="Q94" s="648">
        <v>0</v>
      </c>
      <c r="R94" s="648">
        <v>0</v>
      </c>
    </row>
    <row r="95" spans="1:18" ht="27" customHeight="1">
      <c r="A95" s="645" t="s">
        <v>4</v>
      </c>
      <c r="B95" s="645" t="s">
        <v>34</v>
      </c>
      <c r="C95" s="646" t="s">
        <v>35</v>
      </c>
      <c r="D95" s="645" t="s">
        <v>369</v>
      </c>
      <c r="E95" s="1006" t="s">
        <v>398</v>
      </c>
      <c r="F95" s="1007"/>
      <c r="G95" s="647" t="s">
        <v>93</v>
      </c>
      <c r="H95" s="668">
        <v>1</v>
      </c>
      <c r="I95" s="648">
        <f t="shared" si="2"/>
        <v>913600</v>
      </c>
      <c r="J95" s="648">
        <v>0</v>
      </c>
      <c r="K95" s="648">
        <v>913600</v>
      </c>
      <c r="L95" s="648">
        <v>0</v>
      </c>
      <c r="M95" s="648">
        <v>0</v>
      </c>
      <c r="N95" s="648">
        <v>0</v>
      </c>
      <c r="O95" s="667"/>
      <c r="P95" s="648"/>
      <c r="Q95" s="648">
        <v>0</v>
      </c>
      <c r="R95" s="648">
        <v>0</v>
      </c>
    </row>
    <row r="96" spans="1:18" ht="27" customHeight="1">
      <c r="A96" s="645" t="s">
        <v>4</v>
      </c>
      <c r="B96" s="645" t="s">
        <v>34</v>
      </c>
      <c r="C96" s="646" t="s">
        <v>35</v>
      </c>
      <c r="D96" s="645" t="s">
        <v>369</v>
      </c>
      <c r="E96" s="1006" t="s">
        <v>398</v>
      </c>
      <c r="F96" s="1007"/>
      <c r="G96" s="647" t="s">
        <v>94</v>
      </c>
      <c r="H96" s="668">
        <v>0</v>
      </c>
      <c r="I96" s="648">
        <f t="shared" si="2"/>
        <v>0</v>
      </c>
      <c r="J96" s="648">
        <v>0</v>
      </c>
      <c r="K96" s="648">
        <v>0</v>
      </c>
      <c r="L96" s="648">
        <v>0</v>
      </c>
      <c r="M96" s="648">
        <v>0</v>
      </c>
      <c r="N96" s="648">
        <v>0</v>
      </c>
      <c r="O96" s="667"/>
      <c r="P96" s="648"/>
      <c r="Q96" s="648">
        <v>0</v>
      </c>
      <c r="R96" s="648">
        <v>0</v>
      </c>
    </row>
    <row r="97" spans="1:18" ht="27" customHeight="1">
      <c r="A97" s="645" t="s">
        <v>4</v>
      </c>
      <c r="B97" s="645" t="s">
        <v>34</v>
      </c>
      <c r="C97" s="646" t="s">
        <v>35</v>
      </c>
      <c r="D97" s="645" t="s">
        <v>697</v>
      </c>
      <c r="E97" s="1006" t="s">
        <v>698</v>
      </c>
      <c r="F97" s="1007"/>
      <c r="G97" s="647" t="s">
        <v>92</v>
      </c>
      <c r="H97" s="668">
        <v>1</v>
      </c>
      <c r="I97" s="648">
        <f t="shared" si="2"/>
        <v>235000</v>
      </c>
      <c r="J97" s="648">
        <v>0</v>
      </c>
      <c r="K97" s="648">
        <v>235000</v>
      </c>
      <c r="L97" s="648">
        <v>0</v>
      </c>
      <c r="M97" s="648">
        <v>0</v>
      </c>
      <c r="N97" s="648">
        <v>0</v>
      </c>
      <c r="O97" s="667"/>
      <c r="P97" s="648"/>
      <c r="Q97" s="648">
        <v>0</v>
      </c>
      <c r="R97" s="648">
        <v>0</v>
      </c>
    </row>
    <row r="98" spans="1:18" ht="27" customHeight="1">
      <c r="A98" s="645" t="s">
        <v>4</v>
      </c>
      <c r="B98" s="645" t="s">
        <v>34</v>
      </c>
      <c r="C98" s="646" t="s">
        <v>35</v>
      </c>
      <c r="D98" s="645" t="s">
        <v>697</v>
      </c>
      <c r="E98" s="1006" t="s">
        <v>698</v>
      </c>
      <c r="F98" s="1007"/>
      <c r="G98" s="647" t="s">
        <v>93</v>
      </c>
      <c r="H98" s="668">
        <v>1</v>
      </c>
      <c r="I98" s="648">
        <f t="shared" si="2"/>
        <v>235000</v>
      </c>
      <c r="J98" s="648">
        <v>0</v>
      </c>
      <c r="K98" s="648">
        <v>235000</v>
      </c>
      <c r="L98" s="648">
        <v>0</v>
      </c>
      <c r="M98" s="648">
        <v>0</v>
      </c>
      <c r="N98" s="648">
        <v>0</v>
      </c>
      <c r="O98" s="667"/>
      <c r="P98" s="648"/>
      <c r="Q98" s="648">
        <v>0</v>
      </c>
      <c r="R98" s="648">
        <v>0</v>
      </c>
    </row>
    <row r="99" spans="1:18" ht="27" customHeight="1">
      <c r="A99" s="645" t="s">
        <v>4</v>
      </c>
      <c r="B99" s="645" t="s">
        <v>34</v>
      </c>
      <c r="C99" s="646" t="s">
        <v>35</v>
      </c>
      <c r="D99" s="645" t="s">
        <v>697</v>
      </c>
      <c r="E99" s="1006" t="s">
        <v>698</v>
      </c>
      <c r="F99" s="1007"/>
      <c r="G99" s="647" t="s">
        <v>94</v>
      </c>
      <c r="H99" s="668">
        <v>0</v>
      </c>
      <c r="I99" s="648">
        <f t="shared" si="2"/>
        <v>0</v>
      </c>
      <c r="J99" s="648">
        <v>0</v>
      </c>
      <c r="K99" s="648">
        <v>0</v>
      </c>
      <c r="L99" s="648">
        <v>0</v>
      </c>
      <c r="M99" s="648">
        <v>0</v>
      </c>
      <c r="N99" s="648">
        <v>0</v>
      </c>
      <c r="O99" s="667"/>
      <c r="P99" s="648"/>
      <c r="Q99" s="648">
        <v>0</v>
      </c>
      <c r="R99" s="648">
        <v>0</v>
      </c>
    </row>
    <row r="100" spans="1:18" ht="27" customHeight="1">
      <c r="A100" s="645" t="s">
        <v>4</v>
      </c>
      <c r="B100" s="645" t="s">
        <v>34</v>
      </c>
      <c r="C100" s="646" t="s">
        <v>35</v>
      </c>
      <c r="D100" s="645" t="s">
        <v>420</v>
      </c>
      <c r="E100" s="1006" t="s">
        <v>421</v>
      </c>
      <c r="F100" s="1007"/>
      <c r="G100" s="647" t="s">
        <v>92</v>
      </c>
      <c r="H100" s="668">
        <v>1</v>
      </c>
      <c r="I100" s="648">
        <f t="shared" si="2"/>
        <v>14000000</v>
      </c>
      <c r="J100" s="648">
        <v>0</v>
      </c>
      <c r="K100" s="648">
        <v>14000000</v>
      </c>
      <c r="L100" s="648">
        <v>0</v>
      </c>
      <c r="M100" s="648">
        <v>0</v>
      </c>
      <c r="N100" s="648">
        <v>0</v>
      </c>
      <c r="O100" s="667"/>
      <c r="P100" s="648"/>
      <c r="Q100" s="648">
        <v>0</v>
      </c>
      <c r="R100" s="648">
        <v>0</v>
      </c>
    </row>
    <row r="101" spans="1:18" ht="27" customHeight="1">
      <c r="A101" s="645" t="s">
        <v>4</v>
      </c>
      <c r="B101" s="645" t="s">
        <v>34</v>
      </c>
      <c r="C101" s="646" t="s">
        <v>35</v>
      </c>
      <c r="D101" s="645" t="s">
        <v>420</v>
      </c>
      <c r="E101" s="1006" t="s">
        <v>421</v>
      </c>
      <c r="F101" s="1007"/>
      <c r="G101" s="647" t="s">
        <v>93</v>
      </c>
      <c r="H101" s="668">
        <v>1</v>
      </c>
      <c r="I101" s="648">
        <f t="shared" si="2"/>
        <v>14000000</v>
      </c>
      <c r="J101" s="648">
        <v>0</v>
      </c>
      <c r="K101" s="648">
        <v>14000000</v>
      </c>
      <c r="L101" s="648">
        <v>0</v>
      </c>
      <c r="M101" s="648">
        <v>0</v>
      </c>
      <c r="N101" s="648">
        <v>0</v>
      </c>
      <c r="O101" s="667"/>
      <c r="P101" s="648"/>
      <c r="Q101" s="648">
        <v>0</v>
      </c>
      <c r="R101" s="648">
        <v>0</v>
      </c>
    </row>
    <row r="102" spans="1:18" ht="23.25" customHeight="1">
      <c r="A102" s="645" t="s">
        <v>4</v>
      </c>
      <c r="B102" s="645" t="s">
        <v>34</v>
      </c>
      <c r="C102" s="646" t="s">
        <v>35</v>
      </c>
      <c r="D102" s="645" t="s">
        <v>420</v>
      </c>
      <c r="E102" s="1006" t="s">
        <v>421</v>
      </c>
      <c r="F102" s="1007"/>
      <c r="G102" s="647" t="s">
        <v>94</v>
      </c>
      <c r="H102" s="668">
        <v>0</v>
      </c>
      <c r="I102" s="648">
        <f t="shared" si="2"/>
        <v>0</v>
      </c>
      <c r="J102" s="648">
        <v>0</v>
      </c>
      <c r="K102" s="648"/>
      <c r="L102" s="648">
        <v>0</v>
      </c>
      <c r="M102" s="648">
        <v>0</v>
      </c>
      <c r="N102" s="648">
        <v>0</v>
      </c>
      <c r="O102" s="667"/>
      <c r="P102" s="648"/>
      <c r="Q102" s="648">
        <v>0</v>
      </c>
      <c r="R102" s="648">
        <v>0</v>
      </c>
    </row>
    <row r="103" spans="1:18" ht="27" customHeight="1">
      <c r="A103" s="645" t="s">
        <v>4</v>
      </c>
      <c r="B103" s="645" t="s">
        <v>34</v>
      </c>
      <c r="C103" s="646" t="s">
        <v>35</v>
      </c>
      <c r="D103" s="645" t="s">
        <v>426</v>
      </c>
      <c r="E103" s="1006" t="s">
        <v>442</v>
      </c>
      <c r="F103" s="1007"/>
      <c r="G103" s="647" t="s">
        <v>92</v>
      </c>
      <c r="H103" s="668">
        <v>1</v>
      </c>
      <c r="I103" s="648">
        <f t="shared" ref="I103:I134" si="3">J103+K103+L103+M103+N103+O103+P103+Q103+R103</f>
        <v>5330000</v>
      </c>
      <c r="J103" s="648">
        <v>0</v>
      </c>
      <c r="K103" s="648">
        <v>5330000</v>
      </c>
      <c r="L103" s="648">
        <v>0</v>
      </c>
      <c r="M103" s="648">
        <v>0</v>
      </c>
      <c r="N103" s="648">
        <v>0</v>
      </c>
      <c r="O103" s="667"/>
      <c r="P103" s="648"/>
      <c r="Q103" s="648">
        <v>0</v>
      </c>
      <c r="R103" s="648">
        <v>0</v>
      </c>
    </row>
    <row r="104" spans="1:18" ht="27" customHeight="1">
      <c r="A104" s="645" t="s">
        <v>4</v>
      </c>
      <c r="B104" s="645" t="s">
        <v>34</v>
      </c>
      <c r="C104" s="646" t="s">
        <v>35</v>
      </c>
      <c r="D104" s="645" t="s">
        <v>426</v>
      </c>
      <c r="E104" s="1006" t="s">
        <v>442</v>
      </c>
      <c r="F104" s="1007"/>
      <c r="G104" s="647" t="s">
        <v>93</v>
      </c>
      <c r="H104" s="668">
        <v>1</v>
      </c>
      <c r="I104" s="648">
        <f t="shared" si="3"/>
        <v>5330000</v>
      </c>
      <c r="J104" s="648">
        <v>0</v>
      </c>
      <c r="K104" s="648">
        <v>5330000</v>
      </c>
      <c r="L104" s="648">
        <v>0</v>
      </c>
      <c r="M104" s="648">
        <v>0</v>
      </c>
      <c r="N104" s="648">
        <v>0</v>
      </c>
      <c r="O104" s="667"/>
      <c r="P104" s="648"/>
      <c r="Q104" s="648">
        <v>0</v>
      </c>
      <c r="R104" s="648">
        <v>0</v>
      </c>
    </row>
    <row r="105" spans="1:18" ht="27" customHeight="1">
      <c r="A105" s="645" t="s">
        <v>4</v>
      </c>
      <c r="B105" s="645" t="s">
        <v>34</v>
      </c>
      <c r="C105" s="646" t="s">
        <v>35</v>
      </c>
      <c r="D105" s="645" t="s">
        <v>426</v>
      </c>
      <c r="E105" s="1006" t="s">
        <v>442</v>
      </c>
      <c r="F105" s="1007"/>
      <c r="G105" s="647" t="s">
        <v>94</v>
      </c>
      <c r="H105" s="668">
        <v>0</v>
      </c>
      <c r="I105" s="648">
        <f t="shared" si="3"/>
        <v>0</v>
      </c>
      <c r="J105" s="648">
        <v>0</v>
      </c>
      <c r="K105" s="648">
        <v>0</v>
      </c>
      <c r="L105" s="648">
        <v>0</v>
      </c>
      <c r="M105" s="648">
        <v>0</v>
      </c>
      <c r="N105" s="648">
        <v>0</v>
      </c>
      <c r="O105" s="667"/>
      <c r="P105" s="648"/>
      <c r="Q105" s="648">
        <v>0</v>
      </c>
      <c r="R105" s="648">
        <v>0</v>
      </c>
    </row>
    <row r="106" spans="1:18">
      <c r="A106" s="645" t="s">
        <v>4</v>
      </c>
      <c r="B106" s="645" t="s">
        <v>34</v>
      </c>
      <c r="C106" s="646" t="s">
        <v>35</v>
      </c>
      <c r="D106" s="645" t="s">
        <v>224</v>
      </c>
      <c r="E106" s="1006" t="s">
        <v>225</v>
      </c>
      <c r="F106" s="1007"/>
      <c r="G106" s="647" t="s">
        <v>92</v>
      </c>
      <c r="H106" s="668">
        <v>699</v>
      </c>
      <c r="I106" s="648">
        <f t="shared" si="3"/>
        <v>51125000</v>
      </c>
      <c r="J106" s="648">
        <v>0</v>
      </c>
      <c r="K106" s="648">
        <v>51125000</v>
      </c>
      <c r="L106" s="648">
        <v>0</v>
      </c>
      <c r="M106" s="648">
        <v>0</v>
      </c>
      <c r="N106" s="648">
        <v>0</v>
      </c>
      <c r="O106" s="667"/>
      <c r="P106" s="648"/>
      <c r="Q106" s="648">
        <v>0</v>
      </c>
      <c r="R106" s="648">
        <v>0</v>
      </c>
    </row>
    <row r="107" spans="1:18">
      <c r="A107" s="645" t="s">
        <v>4</v>
      </c>
      <c r="B107" s="645" t="s">
        <v>34</v>
      </c>
      <c r="C107" s="646" t="s">
        <v>35</v>
      </c>
      <c r="D107" s="645" t="s">
        <v>224</v>
      </c>
      <c r="E107" s="1006" t="s">
        <v>225</v>
      </c>
      <c r="F107" s="1007"/>
      <c r="G107" s="647" t="s">
        <v>93</v>
      </c>
      <c r="H107" s="668">
        <v>699</v>
      </c>
      <c r="I107" s="648">
        <f t="shared" si="3"/>
        <v>51125000</v>
      </c>
      <c r="J107" s="648">
        <v>0</v>
      </c>
      <c r="K107" s="648">
        <v>51125000</v>
      </c>
      <c r="L107" s="648">
        <v>0</v>
      </c>
      <c r="M107" s="648">
        <v>0</v>
      </c>
      <c r="N107" s="648">
        <v>0</v>
      </c>
      <c r="O107" s="667"/>
      <c r="P107" s="648"/>
      <c r="Q107" s="648">
        <v>0</v>
      </c>
      <c r="R107" s="648">
        <v>0</v>
      </c>
    </row>
    <row r="108" spans="1:18">
      <c r="A108" s="645" t="s">
        <v>4</v>
      </c>
      <c r="B108" s="645" t="s">
        <v>34</v>
      </c>
      <c r="C108" s="646" t="s">
        <v>35</v>
      </c>
      <c r="D108" s="645" t="s">
        <v>224</v>
      </c>
      <c r="E108" s="1006" t="s">
        <v>225</v>
      </c>
      <c r="F108" s="1007"/>
      <c r="G108" s="647" t="s">
        <v>94</v>
      </c>
      <c r="H108" s="668">
        <v>692</v>
      </c>
      <c r="I108" s="648">
        <f t="shared" si="3"/>
        <v>50638499</v>
      </c>
      <c r="J108" s="730">
        <v>0</v>
      </c>
      <c r="K108" s="730">
        <v>50638499</v>
      </c>
      <c r="L108" s="648">
        <v>0</v>
      </c>
      <c r="M108" s="648">
        <v>0</v>
      </c>
      <c r="N108" s="648">
        <v>0</v>
      </c>
      <c r="O108" s="667"/>
      <c r="P108" s="648"/>
      <c r="Q108" s="648">
        <v>0</v>
      </c>
      <c r="R108" s="648">
        <v>0</v>
      </c>
    </row>
    <row r="109" spans="1:18" ht="35.25" customHeight="1">
      <c r="A109" s="645" t="s">
        <v>4</v>
      </c>
      <c r="B109" s="645" t="s">
        <v>34</v>
      </c>
      <c r="C109" s="646" t="s">
        <v>35</v>
      </c>
      <c r="D109" s="645" t="s">
        <v>374</v>
      </c>
      <c r="E109" s="1006" t="s">
        <v>400</v>
      </c>
      <c r="F109" s="1007"/>
      <c r="G109" s="647" t="s">
        <v>92</v>
      </c>
      <c r="H109" s="668">
        <v>136</v>
      </c>
      <c r="I109" s="648">
        <f t="shared" si="3"/>
        <v>29461000</v>
      </c>
      <c r="J109" s="648">
        <v>0</v>
      </c>
      <c r="K109" s="648">
        <v>29461000</v>
      </c>
      <c r="L109" s="648">
        <v>0</v>
      </c>
      <c r="M109" s="648">
        <v>0</v>
      </c>
      <c r="N109" s="648">
        <v>0</v>
      </c>
      <c r="O109" s="667"/>
      <c r="P109" s="648"/>
      <c r="Q109" s="648">
        <v>0</v>
      </c>
      <c r="R109" s="648">
        <v>0</v>
      </c>
    </row>
    <row r="110" spans="1:18" ht="35.25" customHeight="1">
      <c r="A110" s="645" t="s">
        <v>4</v>
      </c>
      <c r="B110" s="645" t="s">
        <v>34</v>
      </c>
      <c r="C110" s="646" t="s">
        <v>35</v>
      </c>
      <c r="D110" s="645" t="s">
        <v>374</v>
      </c>
      <c r="E110" s="1006" t="s">
        <v>400</v>
      </c>
      <c r="F110" s="1007"/>
      <c r="G110" s="647" t="s">
        <v>93</v>
      </c>
      <c r="H110" s="668">
        <v>136</v>
      </c>
      <c r="I110" s="648">
        <f t="shared" si="3"/>
        <v>29461000</v>
      </c>
      <c r="J110" s="648">
        <v>0</v>
      </c>
      <c r="K110" s="648">
        <v>29461000</v>
      </c>
      <c r="L110" s="648">
        <v>0</v>
      </c>
      <c r="M110" s="648">
        <v>0</v>
      </c>
      <c r="N110" s="648">
        <v>0</v>
      </c>
      <c r="O110" s="667"/>
      <c r="P110" s="648"/>
      <c r="Q110" s="648">
        <v>0</v>
      </c>
      <c r="R110" s="648">
        <v>0</v>
      </c>
    </row>
    <row r="111" spans="1:18" ht="35.25" customHeight="1">
      <c r="A111" s="645" t="s">
        <v>4</v>
      </c>
      <c r="B111" s="645" t="s">
        <v>34</v>
      </c>
      <c r="C111" s="646" t="s">
        <v>35</v>
      </c>
      <c r="D111" s="645" t="s">
        <v>374</v>
      </c>
      <c r="E111" s="1006" t="s">
        <v>400</v>
      </c>
      <c r="F111" s="1007"/>
      <c r="G111" s="647" t="s">
        <v>94</v>
      </c>
      <c r="H111" s="668">
        <v>0</v>
      </c>
      <c r="I111" s="648">
        <f t="shared" si="3"/>
        <v>0</v>
      </c>
      <c r="J111" s="648">
        <v>0</v>
      </c>
      <c r="K111" s="648">
        <v>0</v>
      </c>
      <c r="L111" s="648">
        <v>0</v>
      </c>
      <c r="M111" s="648">
        <v>0</v>
      </c>
      <c r="N111" s="648">
        <v>0</v>
      </c>
      <c r="O111" s="667"/>
      <c r="P111" s="648"/>
      <c r="Q111" s="648">
        <v>0</v>
      </c>
      <c r="R111" s="648">
        <v>0</v>
      </c>
    </row>
    <row r="112" spans="1:18" ht="35.25" customHeight="1">
      <c r="A112" s="645" t="s">
        <v>4</v>
      </c>
      <c r="B112" s="645" t="s">
        <v>34</v>
      </c>
      <c r="C112" s="646" t="s">
        <v>35</v>
      </c>
      <c r="D112" s="653" t="s">
        <v>449</v>
      </c>
      <c r="E112" s="1024" t="s">
        <v>450</v>
      </c>
      <c r="F112" s="1025"/>
      <c r="G112" s="647" t="s">
        <v>92</v>
      </c>
      <c r="H112" s="668">
        <v>1</v>
      </c>
      <c r="I112" s="648">
        <f t="shared" si="3"/>
        <v>571000</v>
      </c>
      <c r="J112" s="648">
        <v>0</v>
      </c>
      <c r="K112" s="648">
        <v>571000</v>
      </c>
      <c r="L112" s="648">
        <v>0</v>
      </c>
      <c r="M112" s="648">
        <v>0</v>
      </c>
      <c r="N112" s="648">
        <v>0</v>
      </c>
      <c r="O112" s="667"/>
      <c r="P112" s="648"/>
      <c r="Q112" s="648">
        <v>0</v>
      </c>
      <c r="R112" s="648">
        <v>0</v>
      </c>
    </row>
    <row r="113" spans="1:18" ht="35.25" customHeight="1">
      <c r="A113" s="645" t="s">
        <v>4</v>
      </c>
      <c r="B113" s="645" t="s">
        <v>34</v>
      </c>
      <c r="C113" s="646" t="s">
        <v>35</v>
      </c>
      <c r="D113" s="653" t="s">
        <v>449</v>
      </c>
      <c r="E113" s="1024" t="s">
        <v>450</v>
      </c>
      <c r="F113" s="1025"/>
      <c r="G113" s="647" t="s">
        <v>93</v>
      </c>
      <c r="H113" s="668">
        <v>1</v>
      </c>
      <c r="I113" s="648">
        <f t="shared" si="3"/>
        <v>571000</v>
      </c>
      <c r="J113" s="648">
        <v>0</v>
      </c>
      <c r="K113" s="648">
        <v>571000</v>
      </c>
      <c r="L113" s="648">
        <v>0</v>
      </c>
      <c r="M113" s="648">
        <v>0</v>
      </c>
      <c r="N113" s="648">
        <v>0</v>
      </c>
      <c r="O113" s="667"/>
      <c r="P113" s="648"/>
      <c r="Q113" s="648">
        <v>0</v>
      </c>
      <c r="R113" s="648">
        <v>0</v>
      </c>
    </row>
    <row r="114" spans="1:18" ht="35.25" customHeight="1">
      <c r="A114" s="645" t="s">
        <v>4</v>
      </c>
      <c r="B114" s="645" t="s">
        <v>34</v>
      </c>
      <c r="C114" s="646" t="s">
        <v>35</v>
      </c>
      <c r="D114" s="653" t="s">
        <v>449</v>
      </c>
      <c r="E114" s="1024" t="s">
        <v>450</v>
      </c>
      <c r="F114" s="1025"/>
      <c r="G114" s="647" t="s">
        <v>94</v>
      </c>
      <c r="H114" s="668">
        <v>0</v>
      </c>
      <c r="I114" s="648">
        <f t="shared" si="3"/>
        <v>0</v>
      </c>
      <c r="J114" s="648">
        <v>0</v>
      </c>
      <c r="K114" s="648">
        <v>0</v>
      </c>
      <c r="L114" s="648">
        <v>0</v>
      </c>
      <c r="M114" s="648">
        <v>0</v>
      </c>
      <c r="N114" s="648">
        <v>0</v>
      </c>
      <c r="O114" s="667"/>
      <c r="P114" s="648"/>
      <c r="Q114" s="648">
        <v>0</v>
      </c>
      <c r="R114" s="648">
        <v>0</v>
      </c>
    </row>
    <row r="115" spans="1:18" ht="42" customHeight="1">
      <c r="A115" s="645" t="s">
        <v>4</v>
      </c>
      <c r="B115" s="645" t="s">
        <v>34</v>
      </c>
      <c r="C115" s="646" t="s">
        <v>35</v>
      </c>
      <c r="D115" s="653" t="s">
        <v>451</v>
      </c>
      <c r="E115" s="1006" t="s">
        <v>452</v>
      </c>
      <c r="F115" s="1007"/>
      <c r="G115" s="647" t="s">
        <v>92</v>
      </c>
      <c r="H115" s="668">
        <v>1</v>
      </c>
      <c r="I115" s="648">
        <f t="shared" si="3"/>
        <v>1700000</v>
      </c>
      <c r="J115" s="648">
        <v>0</v>
      </c>
      <c r="K115" s="648">
        <v>1700000</v>
      </c>
      <c r="L115" s="648">
        <v>0</v>
      </c>
      <c r="M115" s="648">
        <v>0</v>
      </c>
      <c r="N115" s="648">
        <v>0</v>
      </c>
      <c r="O115" s="667"/>
      <c r="P115" s="648"/>
      <c r="Q115" s="648">
        <v>0</v>
      </c>
      <c r="R115" s="648">
        <v>0</v>
      </c>
    </row>
    <row r="116" spans="1:18" ht="42" customHeight="1">
      <c r="A116" s="645" t="s">
        <v>4</v>
      </c>
      <c r="B116" s="645" t="s">
        <v>34</v>
      </c>
      <c r="C116" s="646" t="s">
        <v>35</v>
      </c>
      <c r="D116" s="653" t="s">
        <v>451</v>
      </c>
      <c r="E116" s="1006" t="s">
        <v>452</v>
      </c>
      <c r="F116" s="1007"/>
      <c r="G116" s="647" t="s">
        <v>93</v>
      </c>
      <c r="H116" s="668">
        <v>1</v>
      </c>
      <c r="I116" s="648">
        <f t="shared" si="3"/>
        <v>1700000</v>
      </c>
      <c r="J116" s="648">
        <v>0</v>
      </c>
      <c r="K116" s="648">
        <v>1700000</v>
      </c>
      <c r="L116" s="648">
        <v>0</v>
      </c>
      <c r="M116" s="648">
        <v>0</v>
      </c>
      <c r="N116" s="648">
        <v>0</v>
      </c>
      <c r="O116" s="667"/>
      <c r="P116" s="648"/>
      <c r="Q116" s="648">
        <v>0</v>
      </c>
      <c r="R116" s="648">
        <v>0</v>
      </c>
    </row>
    <row r="117" spans="1:18" ht="42" customHeight="1">
      <c r="A117" s="645" t="s">
        <v>4</v>
      </c>
      <c r="B117" s="645" t="s">
        <v>34</v>
      </c>
      <c r="C117" s="646" t="s">
        <v>35</v>
      </c>
      <c r="D117" s="653" t="s">
        <v>451</v>
      </c>
      <c r="E117" s="1006" t="s">
        <v>452</v>
      </c>
      <c r="F117" s="1007"/>
      <c r="G117" s="647" t="s">
        <v>94</v>
      </c>
      <c r="H117" s="668">
        <v>0</v>
      </c>
      <c r="I117" s="648">
        <f t="shared" si="3"/>
        <v>0</v>
      </c>
      <c r="J117" s="648">
        <v>0</v>
      </c>
      <c r="K117" s="648">
        <v>0</v>
      </c>
      <c r="L117" s="648">
        <v>0</v>
      </c>
      <c r="M117" s="648">
        <v>0</v>
      </c>
      <c r="N117" s="648">
        <v>0</v>
      </c>
      <c r="O117" s="667"/>
      <c r="P117" s="648"/>
      <c r="Q117" s="648">
        <v>0</v>
      </c>
      <c r="R117" s="648">
        <v>0</v>
      </c>
    </row>
    <row r="118" spans="1:18" ht="35.25" customHeight="1">
      <c r="A118" s="645" t="s">
        <v>4</v>
      </c>
      <c r="B118" s="645" t="s">
        <v>34</v>
      </c>
      <c r="C118" s="646" t="s">
        <v>35</v>
      </c>
      <c r="D118" s="653" t="s">
        <v>699</v>
      </c>
      <c r="E118" s="1024" t="s">
        <v>700</v>
      </c>
      <c r="F118" s="1025"/>
      <c r="G118" s="647" t="s">
        <v>92</v>
      </c>
      <c r="H118" s="668">
        <v>1</v>
      </c>
      <c r="I118" s="648">
        <f t="shared" si="3"/>
        <v>55000</v>
      </c>
      <c r="J118" s="648">
        <v>0</v>
      </c>
      <c r="K118" s="648">
        <v>55000</v>
      </c>
      <c r="L118" s="648">
        <v>0</v>
      </c>
      <c r="M118" s="648">
        <v>0</v>
      </c>
      <c r="N118" s="648">
        <v>0</v>
      </c>
      <c r="O118" s="667"/>
      <c r="P118" s="648"/>
      <c r="Q118" s="648">
        <v>0</v>
      </c>
      <c r="R118" s="648">
        <v>0</v>
      </c>
    </row>
    <row r="119" spans="1:18" ht="35.25" customHeight="1">
      <c r="A119" s="645" t="s">
        <v>4</v>
      </c>
      <c r="B119" s="645" t="s">
        <v>34</v>
      </c>
      <c r="C119" s="646" t="s">
        <v>35</v>
      </c>
      <c r="D119" s="653" t="s">
        <v>699</v>
      </c>
      <c r="E119" s="1024" t="s">
        <v>700</v>
      </c>
      <c r="F119" s="1025"/>
      <c r="G119" s="647" t="s">
        <v>93</v>
      </c>
      <c r="H119" s="668">
        <v>1</v>
      </c>
      <c r="I119" s="648">
        <f t="shared" si="3"/>
        <v>55000</v>
      </c>
      <c r="J119" s="648">
        <v>0</v>
      </c>
      <c r="K119" s="648">
        <v>55000</v>
      </c>
      <c r="L119" s="648">
        <v>0</v>
      </c>
      <c r="M119" s="648">
        <v>0</v>
      </c>
      <c r="N119" s="648">
        <v>0</v>
      </c>
      <c r="O119" s="667"/>
      <c r="P119" s="648"/>
      <c r="Q119" s="648">
        <v>0</v>
      </c>
      <c r="R119" s="648">
        <v>0</v>
      </c>
    </row>
    <row r="120" spans="1:18" ht="35.25" customHeight="1">
      <c r="A120" s="645" t="s">
        <v>4</v>
      </c>
      <c r="B120" s="645" t="s">
        <v>34</v>
      </c>
      <c r="C120" s="646" t="s">
        <v>35</v>
      </c>
      <c r="D120" s="653" t="s">
        <v>699</v>
      </c>
      <c r="E120" s="1024" t="s">
        <v>700</v>
      </c>
      <c r="F120" s="1025"/>
      <c r="G120" s="647" t="s">
        <v>94</v>
      </c>
      <c r="H120" s="668">
        <v>0</v>
      </c>
      <c r="I120" s="648">
        <f t="shared" si="3"/>
        <v>0</v>
      </c>
      <c r="J120" s="648">
        <v>0</v>
      </c>
      <c r="K120" s="648">
        <v>0</v>
      </c>
      <c r="L120" s="648">
        <v>0</v>
      </c>
      <c r="M120" s="648">
        <v>0</v>
      </c>
      <c r="N120" s="648">
        <v>0</v>
      </c>
      <c r="O120" s="667"/>
      <c r="P120" s="648"/>
      <c r="Q120" s="648">
        <v>0</v>
      </c>
      <c r="R120" s="648">
        <v>0</v>
      </c>
    </row>
    <row r="121" spans="1:18">
      <c r="A121" s="645" t="s">
        <v>4</v>
      </c>
      <c r="B121" s="645" t="s">
        <v>34</v>
      </c>
      <c r="C121" s="646" t="s">
        <v>35</v>
      </c>
      <c r="D121" s="645" t="s">
        <v>376</v>
      </c>
      <c r="E121" s="1006" t="s">
        <v>377</v>
      </c>
      <c r="F121" s="1007"/>
      <c r="G121" s="647" t="s">
        <v>92</v>
      </c>
      <c r="H121" s="668">
        <v>64</v>
      </c>
      <c r="I121" s="648">
        <f t="shared" si="3"/>
        <v>119280000</v>
      </c>
      <c r="J121" s="648">
        <v>0</v>
      </c>
      <c r="K121" s="648">
        <v>119280000</v>
      </c>
      <c r="L121" s="648">
        <v>0</v>
      </c>
      <c r="M121" s="648">
        <v>0</v>
      </c>
      <c r="N121" s="648">
        <v>0</v>
      </c>
      <c r="O121" s="667"/>
      <c r="P121" s="648"/>
      <c r="Q121" s="648">
        <v>0</v>
      </c>
      <c r="R121" s="648">
        <v>0</v>
      </c>
    </row>
    <row r="122" spans="1:18">
      <c r="A122" s="645" t="s">
        <v>4</v>
      </c>
      <c r="B122" s="645" t="s">
        <v>34</v>
      </c>
      <c r="C122" s="646" t="s">
        <v>35</v>
      </c>
      <c r="D122" s="645" t="s">
        <v>376</v>
      </c>
      <c r="E122" s="1006" t="s">
        <v>377</v>
      </c>
      <c r="F122" s="1007"/>
      <c r="G122" s="647" t="s">
        <v>93</v>
      </c>
      <c r="H122" s="668">
        <v>64</v>
      </c>
      <c r="I122" s="648">
        <f t="shared" si="3"/>
        <v>119280000</v>
      </c>
      <c r="J122" s="648">
        <v>0</v>
      </c>
      <c r="K122" s="648">
        <v>119280000</v>
      </c>
      <c r="L122" s="648">
        <v>0</v>
      </c>
      <c r="M122" s="648">
        <v>0</v>
      </c>
      <c r="N122" s="648">
        <v>0</v>
      </c>
      <c r="O122" s="667"/>
      <c r="P122" s="648"/>
      <c r="Q122" s="648">
        <v>0</v>
      </c>
      <c r="R122" s="648">
        <v>0</v>
      </c>
    </row>
    <row r="123" spans="1:18">
      <c r="A123" s="645" t="s">
        <v>4</v>
      </c>
      <c r="B123" s="645" t="s">
        <v>34</v>
      </c>
      <c r="C123" s="646" t="s">
        <v>35</v>
      </c>
      <c r="D123" s="645" t="s">
        <v>376</v>
      </c>
      <c r="E123" s="1006" t="s">
        <v>377</v>
      </c>
      <c r="F123" s="1007"/>
      <c r="G123" s="647" t="s">
        <v>94</v>
      </c>
      <c r="H123" s="668">
        <v>64</v>
      </c>
      <c r="I123" s="648">
        <f t="shared" si="3"/>
        <v>119280000</v>
      </c>
      <c r="J123" s="648">
        <v>0</v>
      </c>
      <c r="K123" s="648">
        <v>119280000</v>
      </c>
      <c r="L123" s="648">
        <v>0</v>
      </c>
      <c r="M123" s="648">
        <v>0</v>
      </c>
      <c r="N123" s="648">
        <v>0</v>
      </c>
      <c r="O123" s="667"/>
      <c r="P123" s="648"/>
      <c r="Q123" s="648">
        <v>0</v>
      </c>
      <c r="R123" s="648">
        <v>0</v>
      </c>
    </row>
    <row r="124" spans="1:18" ht="27" customHeight="1">
      <c r="A124" s="645" t="s">
        <v>4</v>
      </c>
      <c r="B124" s="645" t="s">
        <v>34</v>
      </c>
      <c r="C124" s="646" t="s">
        <v>35</v>
      </c>
      <c r="D124" s="645" t="s">
        <v>233</v>
      </c>
      <c r="E124" s="1006" t="s">
        <v>325</v>
      </c>
      <c r="F124" s="1007"/>
      <c r="G124" s="647" t="s">
        <v>92</v>
      </c>
      <c r="H124" s="668">
        <v>242</v>
      </c>
      <c r="I124" s="648">
        <f t="shared" si="3"/>
        <v>15000000</v>
      </c>
      <c r="J124" s="648">
        <v>0</v>
      </c>
      <c r="K124" s="648">
        <v>15000000</v>
      </c>
      <c r="L124" s="648">
        <v>0</v>
      </c>
      <c r="M124" s="648">
        <v>0</v>
      </c>
      <c r="N124" s="648">
        <v>0</v>
      </c>
      <c r="O124" s="667"/>
      <c r="P124" s="648"/>
      <c r="Q124" s="648">
        <v>0</v>
      </c>
      <c r="R124" s="648">
        <v>0</v>
      </c>
    </row>
    <row r="125" spans="1:18" ht="27" customHeight="1">
      <c r="A125" s="645" t="s">
        <v>4</v>
      </c>
      <c r="B125" s="645" t="s">
        <v>34</v>
      </c>
      <c r="C125" s="646" t="s">
        <v>35</v>
      </c>
      <c r="D125" s="645" t="s">
        <v>233</v>
      </c>
      <c r="E125" s="1006" t="s">
        <v>325</v>
      </c>
      <c r="F125" s="1007"/>
      <c r="G125" s="647" t="s">
        <v>93</v>
      </c>
      <c r="H125" s="668">
        <v>242</v>
      </c>
      <c r="I125" s="648">
        <f t="shared" si="3"/>
        <v>15000000</v>
      </c>
      <c r="J125" s="648">
        <v>0</v>
      </c>
      <c r="K125" s="648">
        <v>15000000</v>
      </c>
      <c r="L125" s="648">
        <v>0</v>
      </c>
      <c r="M125" s="648">
        <v>0</v>
      </c>
      <c r="N125" s="648">
        <v>0</v>
      </c>
      <c r="O125" s="667"/>
      <c r="P125" s="648"/>
      <c r="Q125" s="648">
        <v>0</v>
      </c>
      <c r="R125" s="648">
        <v>0</v>
      </c>
    </row>
    <row r="126" spans="1:18" ht="27" customHeight="1">
      <c r="A126" s="645" t="s">
        <v>4</v>
      </c>
      <c r="B126" s="645" t="s">
        <v>34</v>
      </c>
      <c r="C126" s="646" t="s">
        <v>35</v>
      </c>
      <c r="D126" s="645" t="s">
        <v>233</v>
      </c>
      <c r="E126" s="1006" t="s">
        <v>325</v>
      </c>
      <c r="F126" s="1007"/>
      <c r="G126" s="647" t="s">
        <v>94</v>
      </c>
      <c r="H126" s="668">
        <v>0</v>
      </c>
      <c r="I126" s="648">
        <f t="shared" si="3"/>
        <v>0</v>
      </c>
      <c r="J126" s="648">
        <v>0</v>
      </c>
      <c r="K126" s="648">
        <v>0</v>
      </c>
      <c r="L126" s="648">
        <v>0</v>
      </c>
      <c r="M126" s="648">
        <v>0</v>
      </c>
      <c r="N126" s="648">
        <v>0</v>
      </c>
      <c r="O126" s="667"/>
      <c r="P126" s="648"/>
      <c r="Q126" s="648">
        <v>0</v>
      </c>
      <c r="R126" s="648">
        <v>0</v>
      </c>
    </row>
    <row r="127" spans="1:18" ht="36.75" customHeight="1">
      <c r="A127" s="645" t="s">
        <v>4</v>
      </c>
      <c r="B127" s="645" t="s">
        <v>34</v>
      </c>
      <c r="C127" s="646" t="s">
        <v>35</v>
      </c>
      <c r="D127" s="702" t="s">
        <v>689</v>
      </c>
      <c r="E127" s="1026" t="s">
        <v>693</v>
      </c>
      <c r="F127" s="1027"/>
      <c r="G127" s="647" t="s">
        <v>92</v>
      </c>
      <c r="H127" s="668">
        <v>1</v>
      </c>
      <c r="I127" s="648">
        <f t="shared" si="3"/>
        <v>1000000000</v>
      </c>
      <c r="J127" s="648">
        <v>0</v>
      </c>
      <c r="K127" s="648">
        <v>1000000000</v>
      </c>
      <c r="L127" s="648">
        <v>0</v>
      </c>
      <c r="M127" s="648">
        <v>0</v>
      </c>
      <c r="N127" s="648">
        <v>0</v>
      </c>
      <c r="O127" s="667"/>
      <c r="P127" s="648"/>
      <c r="Q127" s="648">
        <v>0</v>
      </c>
      <c r="R127" s="648">
        <v>0</v>
      </c>
    </row>
    <row r="128" spans="1:18" ht="36.75" customHeight="1">
      <c r="A128" s="645" t="s">
        <v>4</v>
      </c>
      <c r="B128" s="645" t="s">
        <v>34</v>
      </c>
      <c r="C128" s="646" t="s">
        <v>35</v>
      </c>
      <c r="D128" s="702" t="s">
        <v>689</v>
      </c>
      <c r="E128" s="1026" t="s">
        <v>693</v>
      </c>
      <c r="F128" s="1027"/>
      <c r="G128" s="647" t="s">
        <v>93</v>
      </c>
      <c r="H128" s="668">
        <v>1</v>
      </c>
      <c r="I128" s="648">
        <f t="shared" si="3"/>
        <v>1000000000</v>
      </c>
      <c r="J128" s="648">
        <v>0</v>
      </c>
      <c r="K128" s="648">
        <v>1000000000</v>
      </c>
      <c r="L128" s="648">
        <v>0</v>
      </c>
      <c r="M128" s="648">
        <v>0</v>
      </c>
      <c r="N128" s="648">
        <v>0</v>
      </c>
      <c r="O128" s="667"/>
      <c r="P128" s="648"/>
      <c r="Q128" s="648">
        <v>0</v>
      </c>
      <c r="R128" s="648">
        <v>0</v>
      </c>
    </row>
    <row r="129" spans="1:18" ht="36.75" customHeight="1">
      <c r="A129" s="645" t="s">
        <v>4</v>
      </c>
      <c r="B129" s="645" t="s">
        <v>34</v>
      </c>
      <c r="C129" s="646" t="s">
        <v>35</v>
      </c>
      <c r="D129" s="702" t="s">
        <v>689</v>
      </c>
      <c r="E129" s="1026" t="s">
        <v>693</v>
      </c>
      <c r="F129" s="1027"/>
      <c r="G129" s="647" t="s">
        <v>94</v>
      </c>
      <c r="H129" s="668">
        <v>0</v>
      </c>
      <c r="I129" s="648">
        <f t="shared" si="3"/>
        <v>0</v>
      </c>
      <c r="J129" s="648">
        <v>0</v>
      </c>
      <c r="K129" s="648">
        <v>0</v>
      </c>
      <c r="L129" s="648">
        <v>0</v>
      </c>
      <c r="M129" s="648">
        <v>0</v>
      </c>
      <c r="N129" s="648">
        <v>0</v>
      </c>
      <c r="O129" s="667"/>
      <c r="P129" s="648"/>
      <c r="Q129" s="648">
        <v>0</v>
      </c>
      <c r="R129" s="648">
        <v>0</v>
      </c>
    </row>
    <row r="130" spans="1:18" ht="36.75" customHeight="1">
      <c r="A130" s="645" t="s">
        <v>4</v>
      </c>
      <c r="B130" s="645" t="s">
        <v>34</v>
      </c>
      <c r="C130" s="646" t="s">
        <v>35</v>
      </c>
      <c r="D130" s="653" t="s">
        <v>716</v>
      </c>
      <c r="E130" s="1028" t="s">
        <v>717</v>
      </c>
      <c r="F130" s="1029"/>
      <c r="G130" s="647" t="s">
        <v>92</v>
      </c>
      <c r="H130" s="668">
        <v>162</v>
      </c>
      <c r="I130" s="648">
        <f t="shared" si="3"/>
        <v>10000000</v>
      </c>
      <c r="J130" s="648">
        <v>0</v>
      </c>
      <c r="K130" s="648">
        <v>10000000</v>
      </c>
      <c r="L130" s="648">
        <v>0</v>
      </c>
      <c r="M130" s="648">
        <v>0</v>
      </c>
      <c r="N130" s="648">
        <v>0</v>
      </c>
      <c r="O130" s="667"/>
      <c r="P130" s="648"/>
      <c r="Q130" s="648">
        <v>0</v>
      </c>
      <c r="R130" s="648">
        <v>0</v>
      </c>
    </row>
    <row r="131" spans="1:18" ht="36.75" customHeight="1">
      <c r="A131" s="645" t="s">
        <v>4</v>
      </c>
      <c r="B131" s="645" t="s">
        <v>34</v>
      </c>
      <c r="C131" s="646" t="s">
        <v>35</v>
      </c>
      <c r="D131" s="653" t="s">
        <v>716</v>
      </c>
      <c r="E131" s="1028" t="s">
        <v>717</v>
      </c>
      <c r="F131" s="1029"/>
      <c r="G131" s="647" t="s">
        <v>93</v>
      </c>
      <c r="H131" s="668">
        <v>162</v>
      </c>
      <c r="I131" s="648">
        <f t="shared" si="3"/>
        <v>10000000</v>
      </c>
      <c r="J131" s="648">
        <v>0</v>
      </c>
      <c r="K131" s="648">
        <v>10000000</v>
      </c>
      <c r="L131" s="648">
        <v>0</v>
      </c>
      <c r="M131" s="648">
        <v>0</v>
      </c>
      <c r="N131" s="648">
        <v>0</v>
      </c>
      <c r="O131" s="667"/>
      <c r="P131" s="648"/>
      <c r="Q131" s="648">
        <v>0</v>
      </c>
      <c r="R131" s="648">
        <v>0</v>
      </c>
    </row>
    <row r="132" spans="1:18" ht="36.75" customHeight="1">
      <c r="A132" s="645" t="s">
        <v>4</v>
      </c>
      <c r="B132" s="645" t="s">
        <v>34</v>
      </c>
      <c r="C132" s="646" t="s">
        <v>35</v>
      </c>
      <c r="D132" s="653" t="s">
        <v>716</v>
      </c>
      <c r="E132" s="1028" t="s">
        <v>717</v>
      </c>
      <c r="F132" s="1029"/>
      <c r="G132" s="647" t="s">
        <v>94</v>
      </c>
      <c r="H132" s="668">
        <v>0</v>
      </c>
      <c r="I132" s="648">
        <f t="shared" si="3"/>
        <v>0</v>
      </c>
      <c r="J132" s="648">
        <v>0</v>
      </c>
      <c r="K132" s="648">
        <v>0</v>
      </c>
      <c r="L132" s="648">
        <v>0</v>
      </c>
      <c r="M132" s="648">
        <v>0</v>
      </c>
      <c r="N132" s="648">
        <v>0</v>
      </c>
      <c r="O132" s="667"/>
      <c r="P132" s="648"/>
      <c r="Q132" s="648">
        <v>0</v>
      </c>
      <c r="R132" s="648">
        <v>0</v>
      </c>
    </row>
    <row r="133" spans="1:18" ht="36.75" customHeight="1">
      <c r="A133" s="645" t="s">
        <v>4</v>
      </c>
      <c r="B133" s="645" t="s">
        <v>34</v>
      </c>
      <c r="C133" s="646" t="s">
        <v>35</v>
      </c>
      <c r="D133" s="645" t="s">
        <v>436</v>
      </c>
      <c r="E133" s="1006" t="s">
        <v>443</v>
      </c>
      <c r="F133" s="1007"/>
      <c r="G133" s="647" t="s">
        <v>92</v>
      </c>
      <c r="H133" s="668">
        <v>1</v>
      </c>
      <c r="I133" s="649">
        <f t="shared" si="3"/>
        <v>5000000</v>
      </c>
      <c r="J133" s="648">
        <v>0</v>
      </c>
      <c r="K133" s="648">
        <v>5000000</v>
      </c>
      <c r="L133" s="648">
        <v>0</v>
      </c>
      <c r="M133" s="648">
        <v>0</v>
      </c>
      <c r="N133" s="648">
        <v>0</v>
      </c>
      <c r="O133" s="667"/>
      <c r="P133" s="648"/>
      <c r="Q133" s="648">
        <v>0</v>
      </c>
      <c r="R133" s="648">
        <v>0</v>
      </c>
    </row>
    <row r="134" spans="1:18" ht="36.75" customHeight="1">
      <c r="A134" s="645" t="s">
        <v>4</v>
      </c>
      <c r="B134" s="645" t="s">
        <v>34</v>
      </c>
      <c r="C134" s="646" t="s">
        <v>35</v>
      </c>
      <c r="D134" s="645" t="s">
        <v>436</v>
      </c>
      <c r="E134" s="1006" t="s">
        <v>443</v>
      </c>
      <c r="F134" s="1007"/>
      <c r="G134" s="647" t="s">
        <v>93</v>
      </c>
      <c r="H134" s="668">
        <v>1</v>
      </c>
      <c r="I134" s="649">
        <f t="shared" si="3"/>
        <v>5000000</v>
      </c>
      <c r="J134" s="648">
        <v>0</v>
      </c>
      <c r="K134" s="648">
        <v>5000000</v>
      </c>
      <c r="L134" s="648">
        <v>0</v>
      </c>
      <c r="M134" s="648">
        <v>0</v>
      </c>
      <c r="N134" s="648">
        <v>0</v>
      </c>
      <c r="O134" s="667"/>
      <c r="P134" s="648"/>
      <c r="Q134" s="648">
        <v>0</v>
      </c>
      <c r="R134" s="648">
        <v>0</v>
      </c>
    </row>
    <row r="135" spans="1:18" ht="36.75" customHeight="1">
      <c r="A135" s="645" t="s">
        <v>4</v>
      </c>
      <c r="B135" s="645" t="s">
        <v>34</v>
      </c>
      <c r="C135" s="646" t="s">
        <v>35</v>
      </c>
      <c r="D135" s="645" t="s">
        <v>436</v>
      </c>
      <c r="E135" s="1006" t="s">
        <v>443</v>
      </c>
      <c r="F135" s="1007"/>
      <c r="G135" s="647" t="s">
        <v>94</v>
      </c>
      <c r="H135" s="668">
        <v>0</v>
      </c>
      <c r="I135" s="649">
        <f t="shared" ref="I135:I165" si="4">J135+K135+L135+M135+N135+O135+P135+Q135+R135</f>
        <v>0</v>
      </c>
      <c r="J135" s="648">
        <v>0</v>
      </c>
      <c r="K135" s="648">
        <v>0</v>
      </c>
      <c r="L135" s="648">
        <v>0</v>
      </c>
      <c r="M135" s="648">
        <v>0</v>
      </c>
      <c r="N135" s="648">
        <v>0</v>
      </c>
      <c r="O135" s="667"/>
      <c r="P135" s="648"/>
      <c r="Q135" s="648">
        <v>0</v>
      </c>
      <c r="R135" s="648">
        <v>0</v>
      </c>
    </row>
    <row r="136" spans="1:18">
      <c r="A136" s="645" t="s">
        <v>4</v>
      </c>
      <c r="B136" s="645" t="s">
        <v>34</v>
      </c>
      <c r="C136" s="646" t="s">
        <v>35</v>
      </c>
      <c r="D136" s="653" t="s">
        <v>707</v>
      </c>
      <c r="E136" s="1018" t="s">
        <v>711</v>
      </c>
      <c r="F136" s="1019"/>
      <c r="G136" s="647" t="s">
        <v>92</v>
      </c>
      <c r="H136" s="668">
        <v>631</v>
      </c>
      <c r="I136" s="648">
        <f t="shared" si="4"/>
        <v>117182000</v>
      </c>
      <c r="J136" s="648">
        <v>0</v>
      </c>
      <c r="K136" s="648">
        <v>117182000</v>
      </c>
      <c r="L136" s="648">
        <v>0</v>
      </c>
      <c r="M136" s="648">
        <v>0</v>
      </c>
      <c r="N136" s="648">
        <v>0</v>
      </c>
      <c r="O136" s="667"/>
      <c r="P136" s="648"/>
      <c r="Q136" s="648">
        <v>0</v>
      </c>
      <c r="R136" s="648">
        <v>0</v>
      </c>
    </row>
    <row r="137" spans="1:18">
      <c r="A137" s="645" t="s">
        <v>4</v>
      </c>
      <c r="B137" s="645" t="s">
        <v>34</v>
      </c>
      <c r="C137" s="646" t="s">
        <v>35</v>
      </c>
      <c r="D137" s="653" t="s">
        <v>707</v>
      </c>
      <c r="E137" s="1018" t="s">
        <v>711</v>
      </c>
      <c r="F137" s="1019"/>
      <c r="G137" s="647" t="s">
        <v>93</v>
      </c>
      <c r="H137" s="668">
        <v>631</v>
      </c>
      <c r="I137" s="648">
        <f t="shared" si="4"/>
        <v>117182000</v>
      </c>
      <c r="J137" s="648">
        <v>0</v>
      </c>
      <c r="K137" s="648">
        <v>117182000</v>
      </c>
      <c r="L137" s="648">
        <v>0</v>
      </c>
      <c r="M137" s="648">
        <v>0</v>
      </c>
      <c r="N137" s="648">
        <v>0</v>
      </c>
      <c r="O137" s="667"/>
      <c r="P137" s="648"/>
      <c r="Q137" s="648">
        <v>0</v>
      </c>
      <c r="R137" s="648">
        <v>0</v>
      </c>
    </row>
    <row r="138" spans="1:18">
      <c r="A138" s="645" t="s">
        <v>4</v>
      </c>
      <c r="B138" s="645" t="s">
        <v>34</v>
      </c>
      <c r="C138" s="646" t="s">
        <v>35</v>
      </c>
      <c r="D138" s="653" t="s">
        <v>707</v>
      </c>
      <c r="E138" s="1018" t="s">
        <v>711</v>
      </c>
      <c r="F138" s="1019"/>
      <c r="G138" s="647" t="s">
        <v>94</v>
      </c>
      <c r="H138" s="668">
        <v>0</v>
      </c>
      <c r="I138" s="648">
        <f t="shared" si="4"/>
        <v>0</v>
      </c>
      <c r="J138" s="648">
        <v>0</v>
      </c>
      <c r="K138" s="648">
        <v>0</v>
      </c>
      <c r="L138" s="648">
        <v>0</v>
      </c>
      <c r="M138" s="648">
        <v>0</v>
      </c>
      <c r="N138" s="648">
        <v>0</v>
      </c>
      <c r="O138" s="667"/>
      <c r="P138" s="648"/>
      <c r="Q138" s="648">
        <v>0</v>
      </c>
      <c r="R138" s="648">
        <v>0</v>
      </c>
    </row>
    <row r="139" spans="1:18" ht="26.25" customHeight="1">
      <c r="A139" s="645" t="s">
        <v>4</v>
      </c>
      <c r="B139" s="645" t="s">
        <v>34</v>
      </c>
      <c r="C139" s="646" t="s">
        <v>35</v>
      </c>
      <c r="D139" s="703" t="s">
        <v>378</v>
      </c>
      <c r="E139" s="1030" t="s">
        <v>712</v>
      </c>
      <c r="F139" s="1031"/>
      <c r="G139" s="647" t="s">
        <v>92</v>
      </c>
      <c r="H139" s="668">
        <v>1</v>
      </c>
      <c r="I139" s="648">
        <f t="shared" si="4"/>
        <v>67522000</v>
      </c>
      <c r="J139" s="648">
        <v>0</v>
      </c>
      <c r="K139" s="648">
        <v>67522000</v>
      </c>
      <c r="L139" s="648">
        <v>0</v>
      </c>
      <c r="M139" s="648">
        <v>0</v>
      </c>
      <c r="N139" s="648">
        <v>0</v>
      </c>
      <c r="O139" s="667"/>
      <c r="P139" s="648"/>
      <c r="Q139" s="648">
        <v>0</v>
      </c>
      <c r="R139" s="648">
        <v>0</v>
      </c>
    </row>
    <row r="140" spans="1:18" ht="26.25" customHeight="1">
      <c r="A140" s="645" t="s">
        <v>4</v>
      </c>
      <c r="B140" s="645" t="s">
        <v>34</v>
      </c>
      <c r="C140" s="646" t="s">
        <v>35</v>
      </c>
      <c r="D140" s="703" t="s">
        <v>378</v>
      </c>
      <c r="E140" s="1030" t="s">
        <v>712</v>
      </c>
      <c r="F140" s="1031"/>
      <c r="G140" s="647" t="s">
        <v>93</v>
      </c>
      <c r="H140" s="668">
        <v>1</v>
      </c>
      <c r="I140" s="648">
        <f t="shared" si="4"/>
        <v>67522000</v>
      </c>
      <c r="J140" s="648">
        <v>0</v>
      </c>
      <c r="K140" s="648">
        <v>67522000</v>
      </c>
      <c r="L140" s="648">
        <v>0</v>
      </c>
      <c r="M140" s="648">
        <v>0</v>
      </c>
      <c r="N140" s="648">
        <v>0</v>
      </c>
      <c r="O140" s="667"/>
      <c r="P140" s="648"/>
      <c r="Q140" s="648">
        <v>0</v>
      </c>
      <c r="R140" s="648">
        <v>0</v>
      </c>
    </row>
    <row r="141" spans="1:18" ht="26.25" customHeight="1">
      <c r="A141" s="645" t="s">
        <v>4</v>
      </c>
      <c r="B141" s="645" t="s">
        <v>34</v>
      </c>
      <c r="C141" s="646" t="s">
        <v>35</v>
      </c>
      <c r="D141" s="703" t="s">
        <v>378</v>
      </c>
      <c r="E141" s="1030" t="s">
        <v>712</v>
      </c>
      <c r="F141" s="1031"/>
      <c r="G141" s="647" t="s">
        <v>94</v>
      </c>
      <c r="H141" s="668">
        <v>0</v>
      </c>
      <c r="I141" s="648">
        <f t="shared" si="4"/>
        <v>0</v>
      </c>
      <c r="J141" s="648">
        <v>0</v>
      </c>
      <c r="K141" s="648">
        <v>0</v>
      </c>
      <c r="L141" s="648">
        <v>0</v>
      </c>
      <c r="M141" s="648">
        <v>0</v>
      </c>
      <c r="N141" s="648">
        <v>0</v>
      </c>
      <c r="O141" s="667"/>
      <c r="P141" s="648"/>
      <c r="Q141" s="648">
        <v>0</v>
      </c>
      <c r="R141" s="648">
        <v>0</v>
      </c>
    </row>
    <row r="142" spans="1:18" ht="27" customHeight="1">
      <c r="A142" s="645" t="s">
        <v>4</v>
      </c>
      <c r="B142" s="645" t="s">
        <v>34</v>
      </c>
      <c r="C142" s="646" t="s">
        <v>35</v>
      </c>
      <c r="D142" s="645" t="s">
        <v>715</v>
      </c>
      <c r="E142" s="1006" t="s">
        <v>235</v>
      </c>
      <c r="F142" s="1007"/>
      <c r="G142" s="647" t="s">
        <v>92</v>
      </c>
      <c r="H142" s="669">
        <v>1</v>
      </c>
      <c r="I142" s="648">
        <f t="shared" si="4"/>
        <v>34000000</v>
      </c>
      <c r="J142" s="648">
        <v>0</v>
      </c>
      <c r="K142" s="648">
        <v>34000000</v>
      </c>
      <c r="L142" s="648">
        <v>0</v>
      </c>
      <c r="M142" s="648">
        <v>0</v>
      </c>
      <c r="N142" s="648">
        <v>0</v>
      </c>
      <c r="O142" s="667"/>
      <c r="P142" s="648"/>
      <c r="Q142" s="648">
        <v>0</v>
      </c>
      <c r="R142" s="648">
        <v>0</v>
      </c>
    </row>
    <row r="143" spans="1:18" ht="27" customHeight="1">
      <c r="A143" s="645" t="s">
        <v>4</v>
      </c>
      <c r="B143" s="645" t="s">
        <v>34</v>
      </c>
      <c r="C143" s="646" t="s">
        <v>35</v>
      </c>
      <c r="D143" s="645" t="s">
        <v>715</v>
      </c>
      <c r="E143" s="1006" t="s">
        <v>235</v>
      </c>
      <c r="F143" s="1007"/>
      <c r="G143" s="647" t="s">
        <v>93</v>
      </c>
      <c r="H143" s="669">
        <v>1</v>
      </c>
      <c r="I143" s="648">
        <f t="shared" si="4"/>
        <v>34000000</v>
      </c>
      <c r="J143" s="648">
        <v>0</v>
      </c>
      <c r="K143" s="648">
        <v>34000000</v>
      </c>
      <c r="L143" s="648">
        <v>0</v>
      </c>
      <c r="M143" s="648">
        <v>0</v>
      </c>
      <c r="N143" s="648">
        <v>0</v>
      </c>
      <c r="O143" s="667"/>
      <c r="P143" s="648"/>
      <c r="Q143" s="648">
        <v>0</v>
      </c>
      <c r="R143" s="648">
        <v>0</v>
      </c>
    </row>
    <row r="144" spans="1:18" ht="27" customHeight="1">
      <c r="A144" s="645" t="s">
        <v>4</v>
      </c>
      <c r="B144" s="645" t="s">
        <v>34</v>
      </c>
      <c r="C144" s="646" t="s">
        <v>35</v>
      </c>
      <c r="D144" s="645" t="s">
        <v>715</v>
      </c>
      <c r="E144" s="1006" t="s">
        <v>235</v>
      </c>
      <c r="F144" s="1007"/>
      <c r="G144" s="647" t="s">
        <v>94</v>
      </c>
      <c r="H144" s="669">
        <v>1</v>
      </c>
      <c r="I144" s="648">
        <f t="shared" si="4"/>
        <v>16108410</v>
      </c>
      <c r="J144" s="648">
        <v>0</v>
      </c>
      <c r="K144" s="729">
        <v>16108410</v>
      </c>
      <c r="L144" s="648">
        <v>0</v>
      </c>
      <c r="M144" s="648">
        <v>0</v>
      </c>
      <c r="N144" s="648">
        <v>0</v>
      </c>
      <c r="O144" s="667"/>
      <c r="P144" s="648"/>
      <c r="Q144" s="648">
        <v>0</v>
      </c>
      <c r="R144" s="648">
        <v>0</v>
      </c>
    </row>
    <row r="145" spans="1:18" ht="33.75" customHeight="1">
      <c r="A145" s="645" t="s">
        <v>4</v>
      </c>
      <c r="B145" s="645" t="s">
        <v>34</v>
      </c>
      <c r="C145" s="646" t="s">
        <v>35</v>
      </c>
      <c r="D145" s="704" t="s">
        <v>710</v>
      </c>
      <c r="E145" s="1032" t="s">
        <v>714</v>
      </c>
      <c r="F145" s="1033"/>
      <c r="G145" s="647" t="s">
        <v>92</v>
      </c>
      <c r="H145" s="668">
        <v>35</v>
      </c>
      <c r="I145" s="648">
        <f t="shared" si="4"/>
        <v>2195000</v>
      </c>
      <c r="J145" s="648">
        <v>0</v>
      </c>
      <c r="K145" s="648">
        <v>2195000</v>
      </c>
      <c r="L145" s="648">
        <v>0</v>
      </c>
      <c r="M145" s="648">
        <v>0</v>
      </c>
      <c r="N145" s="648">
        <v>0</v>
      </c>
      <c r="O145" s="667"/>
      <c r="P145" s="648"/>
      <c r="Q145" s="648">
        <v>0</v>
      </c>
      <c r="R145" s="648">
        <v>0</v>
      </c>
    </row>
    <row r="146" spans="1:18" ht="33.75" customHeight="1">
      <c r="A146" s="645" t="s">
        <v>4</v>
      </c>
      <c r="B146" s="645" t="s">
        <v>34</v>
      </c>
      <c r="C146" s="646" t="s">
        <v>35</v>
      </c>
      <c r="D146" s="704" t="s">
        <v>710</v>
      </c>
      <c r="E146" s="1032" t="s">
        <v>714</v>
      </c>
      <c r="F146" s="1033"/>
      <c r="G146" s="647" t="s">
        <v>93</v>
      </c>
      <c r="H146" s="668">
        <v>35</v>
      </c>
      <c r="I146" s="648">
        <f t="shared" si="4"/>
        <v>2195000</v>
      </c>
      <c r="J146" s="648">
        <v>0</v>
      </c>
      <c r="K146" s="648">
        <v>2195000</v>
      </c>
      <c r="L146" s="648">
        <v>0</v>
      </c>
      <c r="M146" s="648">
        <v>0</v>
      </c>
      <c r="N146" s="648">
        <v>0</v>
      </c>
      <c r="O146" s="667"/>
      <c r="P146" s="648"/>
      <c r="Q146" s="648">
        <v>0</v>
      </c>
      <c r="R146" s="648">
        <v>0</v>
      </c>
    </row>
    <row r="147" spans="1:18" ht="33.75" customHeight="1">
      <c r="A147" s="645" t="s">
        <v>4</v>
      </c>
      <c r="B147" s="645" t="s">
        <v>34</v>
      </c>
      <c r="C147" s="646" t="s">
        <v>35</v>
      </c>
      <c r="D147" s="704" t="s">
        <v>710</v>
      </c>
      <c r="E147" s="1032" t="s">
        <v>714</v>
      </c>
      <c r="F147" s="1033"/>
      <c r="G147" s="647" t="s">
        <v>94</v>
      </c>
      <c r="H147" s="668">
        <v>0</v>
      </c>
      <c r="I147" s="648">
        <f t="shared" si="4"/>
        <v>0</v>
      </c>
      <c r="J147" s="648">
        <v>0</v>
      </c>
      <c r="K147" s="648">
        <v>0</v>
      </c>
      <c r="L147" s="648">
        <v>0</v>
      </c>
      <c r="M147" s="648">
        <v>0</v>
      </c>
      <c r="N147" s="648">
        <v>0</v>
      </c>
      <c r="O147" s="667"/>
      <c r="P147" s="648"/>
      <c r="Q147" s="648">
        <v>0</v>
      </c>
      <c r="R147" s="648">
        <v>0</v>
      </c>
    </row>
    <row r="148" spans="1:18" ht="33.75" customHeight="1">
      <c r="A148" s="645" t="s">
        <v>4</v>
      </c>
      <c r="B148" s="645" t="s">
        <v>34</v>
      </c>
      <c r="C148" s="646" t="s">
        <v>35</v>
      </c>
      <c r="D148" s="704" t="s">
        <v>701</v>
      </c>
      <c r="E148" s="1032" t="s">
        <v>328</v>
      </c>
      <c r="F148" s="1033"/>
      <c r="G148" s="647" t="s">
        <v>92</v>
      </c>
      <c r="H148" s="668">
        <v>3</v>
      </c>
      <c r="I148" s="648">
        <f t="shared" si="4"/>
        <v>5000000</v>
      </c>
      <c r="J148" s="731">
        <v>0</v>
      </c>
      <c r="K148" s="731">
        <v>5000000</v>
      </c>
      <c r="L148" s="648">
        <v>0</v>
      </c>
      <c r="M148" s="648">
        <v>0</v>
      </c>
      <c r="N148" s="648">
        <v>0</v>
      </c>
      <c r="O148" s="667"/>
      <c r="P148" s="648"/>
      <c r="Q148" s="648">
        <v>0</v>
      </c>
      <c r="R148" s="648">
        <v>0</v>
      </c>
    </row>
    <row r="149" spans="1:18" ht="33.75" customHeight="1">
      <c r="A149" s="645" t="s">
        <v>4</v>
      </c>
      <c r="B149" s="645" t="s">
        <v>34</v>
      </c>
      <c r="C149" s="646" t="s">
        <v>35</v>
      </c>
      <c r="D149" s="704" t="s">
        <v>701</v>
      </c>
      <c r="E149" s="1032" t="s">
        <v>328</v>
      </c>
      <c r="F149" s="1033"/>
      <c r="G149" s="647" t="s">
        <v>93</v>
      </c>
      <c r="H149" s="668">
        <v>3</v>
      </c>
      <c r="I149" s="648">
        <f t="shared" si="4"/>
        <v>5000000</v>
      </c>
      <c r="J149" s="731">
        <v>0</v>
      </c>
      <c r="K149" s="731">
        <v>5000000</v>
      </c>
      <c r="L149" s="648">
        <v>0</v>
      </c>
      <c r="M149" s="648">
        <v>0</v>
      </c>
      <c r="N149" s="648">
        <v>0</v>
      </c>
      <c r="O149" s="667"/>
      <c r="P149" s="648"/>
      <c r="Q149" s="648">
        <v>0</v>
      </c>
      <c r="R149" s="648">
        <v>0</v>
      </c>
    </row>
    <row r="150" spans="1:18" ht="33.75" customHeight="1">
      <c r="A150" s="645" t="s">
        <v>4</v>
      </c>
      <c r="B150" s="645" t="s">
        <v>34</v>
      </c>
      <c r="C150" s="646" t="s">
        <v>35</v>
      </c>
      <c r="D150" s="704" t="s">
        <v>701</v>
      </c>
      <c r="E150" s="1032" t="s">
        <v>328</v>
      </c>
      <c r="F150" s="1033"/>
      <c r="G150" s="647" t="s">
        <v>94</v>
      </c>
      <c r="H150" s="668">
        <v>0</v>
      </c>
      <c r="I150" s="648">
        <f t="shared" si="4"/>
        <v>0</v>
      </c>
      <c r="J150" s="648">
        <v>0</v>
      </c>
      <c r="K150" s="648">
        <v>0</v>
      </c>
      <c r="L150" s="648">
        <v>0</v>
      </c>
      <c r="M150" s="648">
        <v>0</v>
      </c>
      <c r="N150" s="648">
        <v>0</v>
      </c>
      <c r="O150" s="667"/>
      <c r="P150" s="648"/>
      <c r="Q150" s="648">
        <v>0</v>
      </c>
      <c r="R150" s="648">
        <v>0</v>
      </c>
    </row>
    <row r="151" spans="1:18" ht="33.75" customHeight="1">
      <c r="A151" s="645" t="s">
        <v>4</v>
      </c>
      <c r="B151" s="645" t="s">
        <v>34</v>
      </c>
      <c r="C151" s="646" t="s">
        <v>35</v>
      </c>
      <c r="D151" s="704" t="s">
        <v>708</v>
      </c>
      <c r="E151" s="1032" t="s">
        <v>713</v>
      </c>
      <c r="F151" s="1033"/>
      <c r="G151" s="647" t="s">
        <v>92</v>
      </c>
      <c r="H151" s="668">
        <v>23</v>
      </c>
      <c r="I151" s="648">
        <f t="shared" si="4"/>
        <v>100000000</v>
      </c>
      <c r="J151" s="648">
        <v>0</v>
      </c>
      <c r="K151" s="648">
        <v>100000000</v>
      </c>
      <c r="L151" s="648">
        <v>0</v>
      </c>
      <c r="M151" s="648">
        <v>0</v>
      </c>
      <c r="N151" s="648">
        <v>0</v>
      </c>
      <c r="O151" s="667"/>
      <c r="P151" s="648"/>
      <c r="Q151" s="648">
        <v>0</v>
      </c>
      <c r="R151" s="648">
        <v>0</v>
      </c>
    </row>
    <row r="152" spans="1:18" ht="33.75" customHeight="1">
      <c r="A152" s="645" t="s">
        <v>4</v>
      </c>
      <c r="B152" s="645" t="s">
        <v>34</v>
      </c>
      <c r="C152" s="646" t="s">
        <v>35</v>
      </c>
      <c r="D152" s="704" t="s">
        <v>708</v>
      </c>
      <c r="E152" s="1032" t="s">
        <v>713</v>
      </c>
      <c r="F152" s="1033"/>
      <c r="G152" s="647" t="s">
        <v>93</v>
      </c>
      <c r="H152" s="668">
        <v>23</v>
      </c>
      <c r="I152" s="648">
        <f t="shared" si="4"/>
        <v>100000000</v>
      </c>
      <c r="J152" s="648">
        <v>0</v>
      </c>
      <c r="K152" s="648">
        <v>100000000</v>
      </c>
      <c r="L152" s="648">
        <v>0</v>
      </c>
      <c r="M152" s="648">
        <v>0</v>
      </c>
      <c r="N152" s="648">
        <v>0</v>
      </c>
      <c r="O152" s="667"/>
      <c r="P152" s="648"/>
      <c r="Q152" s="648">
        <v>0</v>
      </c>
      <c r="R152" s="648">
        <v>0</v>
      </c>
    </row>
    <row r="153" spans="1:18" ht="33.75" customHeight="1">
      <c r="A153" s="645" t="s">
        <v>4</v>
      </c>
      <c r="B153" s="645" t="s">
        <v>34</v>
      </c>
      <c r="C153" s="646" t="s">
        <v>35</v>
      </c>
      <c r="D153" s="704" t="s">
        <v>708</v>
      </c>
      <c r="E153" s="1032" t="s">
        <v>713</v>
      </c>
      <c r="F153" s="1033"/>
      <c r="G153" s="647" t="s">
        <v>94</v>
      </c>
      <c r="H153" s="668">
        <v>0</v>
      </c>
      <c r="I153" s="648">
        <f t="shared" si="4"/>
        <v>0</v>
      </c>
      <c r="J153" s="648">
        <v>0</v>
      </c>
      <c r="K153" s="648">
        <v>0</v>
      </c>
      <c r="L153" s="648">
        <v>0</v>
      </c>
      <c r="M153" s="648">
        <v>0</v>
      </c>
      <c r="N153" s="648">
        <v>0</v>
      </c>
      <c r="O153" s="667"/>
      <c r="P153" s="648"/>
      <c r="Q153" s="648">
        <v>0</v>
      </c>
      <c r="R153" s="648">
        <v>0</v>
      </c>
    </row>
    <row r="154" spans="1:18">
      <c r="A154" s="645" t="s">
        <v>4</v>
      </c>
      <c r="B154" s="645" t="s">
        <v>34</v>
      </c>
      <c r="C154" s="646" t="s">
        <v>35</v>
      </c>
      <c r="D154" s="652" t="s">
        <v>703</v>
      </c>
      <c r="E154" s="1006" t="s">
        <v>384</v>
      </c>
      <c r="F154" s="1007"/>
      <c r="G154" s="647" t="s">
        <v>92</v>
      </c>
      <c r="H154" s="668">
        <v>344</v>
      </c>
      <c r="I154" s="648">
        <f t="shared" si="4"/>
        <v>432935000</v>
      </c>
      <c r="J154" s="648">
        <v>0</v>
      </c>
      <c r="K154" s="648">
        <v>432935000</v>
      </c>
      <c r="L154" s="648">
        <v>0</v>
      </c>
      <c r="M154" s="648">
        <v>0</v>
      </c>
      <c r="N154" s="648">
        <v>0</v>
      </c>
      <c r="O154" s="667"/>
      <c r="P154" s="648"/>
      <c r="Q154" s="648">
        <v>0</v>
      </c>
      <c r="R154" s="648">
        <v>0</v>
      </c>
    </row>
    <row r="155" spans="1:18">
      <c r="A155" s="645" t="s">
        <v>4</v>
      </c>
      <c r="B155" s="645" t="s">
        <v>34</v>
      </c>
      <c r="C155" s="646" t="s">
        <v>35</v>
      </c>
      <c r="D155" s="652" t="s">
        <v>703</v>
      </c>
      <c r="E155" s="1006" t="s">
        <v>384</v>
      </c>
      <c r="F155" s="1007"/>
      <c r="G155" s="647" t="s">
        <v>93</v>
      </c>
      <c r="H155" s="668">
        <v>344</v>
      </c>
      <c r="I155" s="648">
        <f t="shared" si="4"/>
        <v>432935000</v>
      </c>
      <c r="J155" s="648">
        <v>0</v>
      </c>
      <c r="K155" s="648">
        <v>432935000</v>
      </c>
      <c r="L155" s="648">
        <v>0</v>
      </c>
      <c r="M155" s="648">
        <v>0</v>
      </c>
      <c r="N155" s="648">
        <v>0</v>
      </c>
      <c r="O155" s="667"/>
      <c r="P155" s="648"/>
      <c r="Q155" s="648">
        <v>0</v>
      </c>
      <c r="R155" s="648">
        <v>0</v>
      </c>
    </row>
    <row r="156" spans="1:18">
      <c r="A156" s="645" t="s">
        <v>4</v>
      </c>
      <c r="B156" s="645" t="s">
        <v>34</v>
      </c>
      <c r="C156" s="646" t="s">
        <v>35</v>
      </c>
      <c r="D156" s="652" t="s">
        <v>703</v>
      </c>
      <c r="E156" s="1006" t="s">
        <v>384</v>
      </c>
      <c r="F156" s="1007"/>
      <c r="G156" s="647" t="s">
        <v>94</v>
      </c>
      <c r="H156" s="668">
        <f>'[1]Aneski 3'!M66</f>
        <v>0</v>
      </c>
      <c r="I156" s="648">
        <f t="shared" si="4"/>
        <v>119882000</v>
      </c>
      <c r="J156" s="648">
        <v>0</v>
      </c>
      <c r="K156" s="729">
        <v>119882000</v>
      </c>
      <c r="L156" s="648">
        <v>0</v>
      </c>
      <c r="M156" s="648">
        <v>0</v>
      </c>
      <c r="N156" s="648">
        <v>0</v>
      </c>
      <c r="O156" s="667"/>
      <c r="P156" s="648"/>
      <c r="Q156" s="648">
        <v>0</v>
      </c>
      <c r="R156" s="648">
        <v>0</v>
      </c>
    </row>
    <row r="157" spans="1:18">
      <c r="A157" s="645" t="s">
        <v>4</v>
      </c>
      <c r="B157" s="645" t="s">
        <v>34</v>
      </c>
      <c r="C157" s="646" t="s">
        <v>35</v>
      </c>
      <c r="D157" s="652" t="s">
        <v>705</v>
      </c>
      <c r="E157" s="1006" t="s">
        <v>358</v>
      </c>
      <c r="F157" s="1007"/>
      <c r="G157" s="647" t="s">
        <v>92</v>
      </c>
      <c r="H157" s="668">
        <v>12</v>
      </c>
      <c r="I157" s="648">
        <f t="shared" si="4"/>
        <v>15000000</v>
      </c>
      <c r="J157" s="648">
        <v>0</v>
      </c>
      <c r="K157" s="648">
        <v>15000000</v>
      </c>
      <c r="L157" s="648">
        <v>0</v>
      </c>
      <c r="M157" s="648">
        <v>0</v>
      </c>
      <c r="N157" s="648">
        <v>0</v>
      </c>
      <c r="O157" s="667"/>
      <c r="P157" s="648"/>
      <c r="Q157" s="648">
        <v>0</v>
      </c>
      <c r="R157" s="648">
        <v>0</v>
      </c>
    </row>
    <row r="158" spans="1:18">
      <c r="A158" s="645" t="s">
        <v>4</v>
      </c>
      <c r="B158" s="645" t="s">
        <v>34</v>
      </c>
      <c r="C158" s="646" t="s">
        <v>35</v>
      </c>
      <c r="D158" s="652" t="s">
        <v>705</v>
      </c>
      <c r="E158" s="1006" t="s">
        <v>358</v>
      </c>
      <c r="F158" s="1007"/>
      <c r="G158" s="647" t="s">
        <v>93</v>
      </c>
      <c r="H158" s="668">
        <v>12</v>
      </c>
      <c r="I158" s="648">
        <f t="shared" si="4"/>
        <v>15000000</v>
      </c>
      <c r="J158" s="648">
        <v>0</v>
      </c>
      <c r="K158" s="648">
        <v>15000000</v>
      </c>
      <c r="L158" s="648">
        <v>0</v>
      </c>
      <c r="M158" s="648">
        <v>0</v>
      </c>
      <c r="N158" s="648">
        <v>0</v>
      </c>
      <c r="O158" s="667"/>
      <c r="P158" s="648"/>
      <c r="Q158" s="648">
        <v>0</v>
      </c>
      <c r="R158" s="648">
        <v>0</v>
      </c>
    </row>
    <row r="159" spans="1:18">
      <c r="A159" s="645" t="s">
        <v>4</v>
      </c>
      <c r="B159" s="645" t="s">
        <v>34</v>
      </c>
      <c r="C159" s="646" t="s">
        <v>35</v>
      </c>
      <c r="D159" s="652" t="s">
        <v>705</v>
      </c>
      <c r="E159" s="1006" t="s">
        <v>358</v>
      </c>
      <c r="F159" s="1007"/>
      <c r="G159" s="647" t="s">
        <v>94</v>
      </c>
      <c r="H159" s="668">
        <v>0</v>
      </c>
      <c r="I159" s="648">
        <f t="shared" si="4"/>
        <v>0</v>
      </c>
      <c r="J159" s="648">
        <v>0</v>
      </c>
      <c r="K159" s="648">
        <v>0</v>
      </c>
      <c r="L159" s="648">
        <v>0</v>
      </c>
      <c r="M159" s="648">
        <v>0</v>
      </c>
      <c r="N159" s="648">
        <v>0</v>
      </c>
      <c r="O159" s="667"/>
      <c r="P159" s="648"/>
      <c r="Q159" s="648">
        <v>0</v>
      </c>
      <c r="R159" s="648">
        <v>0</v>
      </c>
    </row>
    <row r="160" spans="1:18">
      <c r="A160" s="645" t="s">
        <v>4</v>
      </c>
      <c r="B160" s="645" t="s">
        <v>34</v>
      </c>
      <c r="C160" s="646" t="s">
        <v>35</v>
      </c>
      <c r="D160" s="652" t="s">
        <v>702</v>
      </c>
      <c r="E160" s="1006" t="s">
        <v>383</v>
      </c>
      <c r="F160" s="1007"/>
      <c r="G160" s="647" t="s">
        <v>92</v>
      </c>
      <c r="H160" s="668">
        <v>8</v>
      </c>
      <c r="I160" s="648">
        <f t="shared" si="4"/>
        <v>25000000</v>
      </c>
      <c r="J160" s="648">
        <v>0</v>
      </c>
      <c r="K160" s="648">
        <v>25000000</v>
      </c>
      <c r="L160" s="648">
        <v>0</v>
      </c>
      <c r="M160" s="648">
        <v>0</v>
      </c>
      <c r="N160" s="648">
        <v>0</v>
      </c>
      <c r="O160" s="667"/>
      <c r="P160" s="648"/>
      <c r="Q160" s="648">
        <v>0</v>
      </c>
      <c r="R160" s="648">
        <v>0</v>
      </c>
    </row>
    <row r="161" spans="1:18">
      <c r="A161" s="645" t="s">
        <v>4</v>
      </c>
      <c r="B161" s="645" t="s">
        <v>34</v>
      </c>
      <c r="C161" s="646" t="s">
        <v>35</v>
      </c>
      <c r="D161" s="652" t="s">
        <v>702</v>
      </c>
      <c r="E161" s="1006" t="s">
        <v>383</v>
      </c>
      <c r="F161" s="1007"/>
      <c r="G161" s="647" t="s">
        <v>93</v>
      </c>
      <c r="H161" s="668">
        <v>8</v>
      </c>
      <c r="I161" s="648">
        <f t="shared" si="4"/>
        <v>25000000</v>
      </c>
      <c r="J161" s="648">
        <v>0</v>
      </c>
      <c r="K161" s="648">
        <v>25000000</v>
      </c>
      <c r="L161" s="648">
        <v>0</v>
      </c>
      <c r="M161" s="648">
        <v>0</v>
      </c>
      <c r="N161" s="648">
        <v>0</v>
      </c>
      <c r="O161" s="667"/>
      <c r="P161" s="648"/>
      <c r="Q161" s="648">
        <v>0</v>
      </c>
      <c r="R161" s="648">
        <v>0</v>
      </c>
    </row>
    <row r="162" spans="1:18">
      <c r="A162" s="645" t="s">
        <v>4</v>
      </c>
      <c r="B162" s="645" t="s">
        <v>34</v>
      </c>
      <c r="C162" s="646" t="s">
        <v>35</v>
      </c>
      <c r="D162" s="652" t="s">
        <v>702</v>
      </c>
      <c r="E162" s="1006" t="s">
        <v>383</v>
      </c>
      <c r="F162" s="1007"/>
      <c r="G162" s="647" t="s">
        <v>94</v>
      </c>
      <c r="H162" s="668">
        <v>0</v>
      </c>
      <c r="I162" s="648">
        <f t="shared" si="4"/>
        <v>0</v>
      </c>
      <c r="J162" s="648">
        <v>0</v>
      </c>
      <c r="K162" s="648">
        <v>0</v>
      </c>
      <c r="L162" s="648">
        <v>0</v>
      </c>
      <c r="M162" s="648">
        <v>0</v>
      </c>
      <c r="N162" s="648">
        <v>0</v>
      </c>
      <c r="O162" s="667"/>
      <c r="P162" s="648"/>
      <c r="Q162" s="648">
        <v>0</v>
      </c>
      <c r="R162" s="648">
        <v>0</v>
      </c>
    </row>
    <row r="163" spans="1:18">
      <c r="A163" s="645" t="s">
        <v>4</v>
      </c>
      <c r="B163" s="645" t="s">
        <v>34</v>
      </c>
      <c r="C163" s="646" t="s">
        <v>35</v>
      </c>
      <c r="D163" s="652" t="s">
        <v>704</v>
      </c>
      <c r="E163" s="1006" t="s">
        <v>665</v>
      </c>
      <c r="F163" s="1007"/>
      <c r="G163" s="647" t="s">
        <v>92</v>
      </c>
      <c r="H163" s="668">
        <v>355</v>
      </c>
      <c r="I163" s="648">
        <f t="shared" si="4"/>
        <v>15638000</v>
      </c>
      <c r="J163" s="648">
        <v>0</v>
      </c>
      <c r="K163" s="648">
        <v>15638000</v>
      </c>
      <c r="L163" s="648">
        <v>0</v>
      </c>
      <c r="M163" s="648">
        <v>0</v>
      </c>
      <c r="N163" s="648">
        <v>0</v>
      </c>
      <c r="O163" s="667"/>
      <c r="P163" s="648"/>
      <c r="Q163" s="648">
        <v>0</v>
      </c>
      <c r="R163" s="648">
        <v>0</v>
      </c>
    </row>
    <row r="164" spans="1:18">
      <c r="A164" s="645" t="s">
        <v>4</v>
      </c>
      <c r="B164" s="645" t="s">
        <v>34</v>
      </c>
      <c r="C164" s="646" t="s">
        <v>35</v>
      </c>
      <c r="D164" s="652" t="s">
        <v>704</v>
      </c>
      <c r="E164" s="1006" t="s">
        <v>665</v>
      </c>
      <c r="F164" s="1007"/>
      <c r="G164" s="647" t="s">
        <v>93</v>
      </c>
      <c r="H164" s="668">
        <v>355</v>
      </c>
      <c r="I164" s="648">
        <f t="shared" si="4"/>
        <v>15638000</v>
      </c>
      <c r="J164" s="648">
        <v>0</v>
      </c>
      <c r="K164" s="648">
        <v>15638000</v>
      </c>
      <c r="L164" s="648">
        <v>0</v>
      </c>
      <c r="M164" s="648">
        <v>0</v>
      </c>
      <c r="N164" s="648">
        <v>0</v>
      </c>
      <c r="O164" s="667"/>
      <c r="P164" s="648"/>
      <c r="Q164" s="648">
        <v>0</v>
      </c>
      <c r="R164" s="648">
        <v>0</v>
      </c>
    </row>
    <row r="165" spans="1:18">
      <c r="A165" s="645" t="s">
        <v>4</v>
      </c>
      <c r="B165" s="645" t="s">
        <v>34</v>
      </c>
      <c r="C165" s="646" t="s">
        <v>35</v>
      </c>
      <c r="D165" s="652" t="s">
        <v>704</v>
      </c>
      <c r="E165" s="1006" t="s">
        <v>665</v>
      </c>
      <c r="F165" s="1007"/>
      <c r="G165" s="647" t="s">
        <v>94</v>
      </c>
      <c r="H165" s="668">
        <v>0</v>
      </c>
      <c r="I165" s="648">
        <f t="shared" si="4"/>
        <v>0</v>
      </c>
      <c r="J165" s="732">
        <v>0</v>
      </c>
      <c r="K165" s="732">
        <v>0</v>
      </c>
      <c r="L165" s="648">
        <v>0</v>
      </c>
      <c r="M165" s="648">
        <v>0</v>
      </c>
      <c r="N165" s="648">
        <v>0</v>
      </c>
      <c r="O165" s="667"/>
      <c r="P165" s="648"/>
      <c r="Q165" s="648">
        <v>0</v>
      </c>
      <c r="R165" s="648">
        <v>0</v>
      </c>
    </row>
    <row r="166" spans="1:18">
      <c r="A166" s="654"/>
      <c r="B166" s="654"/>
      <c r="C166" s="655"/>
      <c r="D166" s="654"/>
      <c r="E166" s="1056" t="s">
        <v>461</v>
      </c>
      <c r="F166" s="1057"/>
      <c r="G166" s="656" t="s">
        <v>92</v>
      </c>
      <c r="H166" s="657"/>
      <c r="I166" s="658">
        <f>SUM(J166:R166)</f>
        <v>29617083000</v>
      </c>
      <c r="J166" s="658">
        <f>J7+J10+J13+J16+J19+J22+J25+J28+J31+J34+J37+J40+J43+J46+J49+J52+J55+J58+J61+J64+J67+J73+J76+J82+J88+J91+J94+J97+J100+J103+J109+J112+J115+J118+J121+J124+J127+J130+J133+J139+J142+J145+J148+J151+J154+J157+J160+J163+J136+J106+J70+J85</f>
        <v>6000000</v>
      </c>
      <c r="K166" s="658">
        <f>K7+K10+K13+K16+K19+K22+K25+K28+K31+K34+K37+K40+K43+K46+K49+K52+K55+K58+K61+K64+K67+K73+K76+K79+K82+K88+K91+K94+K97+K100+K103+K109+K112+K115+K118+K121+K124+K127+K130+K133+K139+K142+K145+K148+K151+K154+K157+K160+K163+K136+K106+K70+K85</f>
        <v>4494751000</v>
      </c>
      <c r="L166" s="658">
        <f t="shared" ref="L166:R166" si="5">L7+L10+L13+L16+L19+L22+L25+L28+L31+L34+L37+L40+L43+L46+L49+L52+L55+L58+L61+L64+L67+L73+L76+L82+L88+L91+L94+L97+L100+L103+L109+L112+L115+L118+L121+L124+L127+L130+L133+L139+L142+L145+L148+L151+L154+L157+L160+L163+L136+L106+L70+L85</f>
        <v>17135769000</v>
      </c>
      <c r="M166" s="658">
        <f t="shared" si="5"/>
        <v>2822250000</v>
      </c>
      <c r="N166" s="658">
        <f t="shared" si="5"/>
        <v>4448313000</v>
      </c>
      <c r="O166" s="658">
        <f t="shared" si="5"/>
        <v>0</v>
      </c>
      <c r="P166" s="658">
        <f t="shared" si="5"/>
        <v>0</v>
      </c>
      <c r="Q166" s="658">
        <f t="shared" si="5"/>
        <v>10000000</v>
      </c>
      <c r="R166" s="658">
        <f t="shared" si="5"/>
        <v>700000000</v>
      </c>
    </row>
    <row r="167" spans="1:18">
      <c r="A167" s="654"/>
      <c r="B167" s="654"/>
      <c r="C167" s="655"/>
      <c r="D167" s="654"/>
      <c r="E167" s="1056" t="s">
        <v>461</v>
      </c>
      <c r="F167" s="1057"/>
      <c r="G167" s="656" t="s">
        <v>93</v>
      </c>
      <c r="H167" s="657"/>
      <c r="I167" s="658">
        <f>SUM(J167:R167)</f>
        <v>29645983000</v>
      </c>
      <c r="J167" s="658">
        <f t="shared" ref="J167:R167" si="6">J8+J11+J14+J17+J20+J23+J26+J29+J32+J35+J38+J41+J44+J47+J50+J53+J56+J59+J62+J65+J68+J74+J77+J83+J89+J92+J95+J98+J101+J104+J110+J113+J116+J119+J122+J125+J128+J131+J134+J140+J143+J146+J149+J152+J155+J158+J161+J164+J137+J107+J71+J86</f>
        <v>6000000</v>
      </c>
      <c r="K167" s="658">
        <f>K8+K11+K14+K17+K20+K23+K26+K29+K32+K35+K38+K41+K44+K47+K50+K53+K56+K59+K62+K65+K68+K74+K77+K80+K83+K89+K92+K95+K98+K101+K104+K110+K113+K116+K119+K122+K125+K128+K131+K134+K140+K143+K146+K149+K152+K155+K158+K161+K164+K137+K107+K71+K86</f>
        <v>4494751000</v>
      </c>
      <c r="L167" s="658">
        <f t="shared" si="6"/>
        <v>17135769000</v>
      </c>
      <c r="M167" s="658">
        <f t="shared" si="6"/>
        <v>2822250000</v>
      </c>
      <c r="N167" s="658">
        <f t="shared" si="6"/>
        <v>4448313000</v>
      </c>
      <c r="O167" s="658">
        <f t="shared" si="6"/>
        <v>0</v>
      </c>
      <c r="P167" s="658">
        <f t="shared" si="6"/>
        <v>0</v>
      </c>
      <c r="Q167" s="658">
        <f t="shared" si="6"/>
        <v>10000000</v>
      </c>
      <c r="R167" s="658">
        <f t="shared" si="6"/>
        <v>728900000</v>
      </c>
    </row>
    <row r="168" spans="1:18">
      <c r="A168" s="654"/>
      <c r="B168" s="654"/>
      <c r="C168" s="655"/>
      <c r="D168" s="654"/>
      <c r="E168" s="1056" t="s">
        <v>461</v>
      </c>
      <c r="F168" s="1057"/>
      <c r="G168" s="656" t="s">
        <v>94</v>
      </c>
      <c r="H168" s="657"/>
      <c r="I168" s="658">
        <f>SUM(J168:R168)</f>
        <v>8585824051</v>
      </c>
      <c r="J168" s="658">
        <f t="shared" ref="J168:R168" si="7">J9+J12+J15+J18+J21+J24+J27+J30+J33+J36+J39+J42+J45+J48+J51+J54+J57+J60+J63+J66+J69+J75+J78+J84+J90+J93+J96+J99+J102+J105+J111+J114+J117+J120+J123+J126+J129+J132+J135+J141+J144+J147+J150+J153+J156+J159+J162+J165+J138+J108+J72+J87</f>
        <v>0</v>
      </c>
      <c r="K168" s="658">
        <f>K9+K12+K15+K18+K21+K24+K27+K30+K33+K36+K39+K42+K45+K48+K51+K54+K57+K60+K63+K66+K69+K75+K78+K81+K84+K90+K93+K96+K99+K102+K105+K111+K114+K117+K120+K123+K126+K129+K132+K135+K141+K144+K147+K150+K153+K156+K159+K162+K165+K138+K108+K72+K87</f>
        <v>874885839</v>
      </c>
      <c r="L168" s="658">
        <f t="shared" si="7"/>
        <v>5485532340</v>
      </c>
      <c r="M168" s="658">
        <f t="shared" si="7"/>
        <v>886368336</v>
      </c>
      <c r="N168" s="658">
        <f t="shared" si="7"/>
        <v>1020873583</v>
      </c>
      <c r="O168" s="658">
        <f t="shared" si="7"/>
        <v>0</v>
      </c>
      <c r="P168" s="658">
        <f t="shared" si="7"/>
        <v>0</v>
      </c>
      <c r="Q168" s="658">
        <f t="shared" si="7"/>
        <v>6316718</v>
      </c>
      <c r="R168" s="658">
        <f t="shared" si="7"/>
        <v>311847235</v>
      </c>
    </row>
    <row r="169" spans="1:18" ht="21.75" customHeight="1">
      <c r="A169" s="645" t="s">
        <v>4</v>
      </c>
      <c r="B169" s="645" t="s">
        <v>34</v>
      </c>
      <c r="C169" s="646" t="s">
        <v>35</v>
      </c>
      <c r="D169" s="652" t="s">
        <v>203</v>
      </c>
      <c r="E169" s="739" t="s">
        <v>308</v>
      </c>
      <c r="F169" s="738" t="s">
        <v>308</v>
      </c>
      <c r="G169" s="647" t="s">
        <v>94</v>
      </c>
      <c r="H169" s="659"/>
      <c r="I169" s="648">
        <f t="shared" ref="I169:I171" si="8">SUM(J169:R169)</f>
        <v>18321549</v>
      </c>
      <c r="J169" s="648"/>
      <c r="K169" s="648"/>
      <c r="L169" s="648"/>
      <c r="M169" s="648"/>
      <c r="N169" s="648">
        <v>18321549</v>
      </c>
      <c r="O169" s="667"/>
      <c r="P169" s="648"/>
      <c r="Q169" s="648"/>
      <c r="R169" s="648"/>
    </row>
    <row r="170" spans="1:18" ht="25.5" customHeight="1">
      <c r="A170" s="645" t="s">
        <v>4</v>
      </c>
      <c r="B170" s="645" t="s">
        <v>34</v>
      </c>
      <c r="C170" s="646" t="s">
        <v>35</v>
      </c>
      <c r="D170" s="652" t="s">
        <v>361</v>
      </c>
      <c r="E170" s="739" t="s">
        <v>362</v>
      </c>
      <c r="F170" s="738" t="s">
        <v>362</v>
      </c>
      <c r="G170" s="647" t="s">
        <v>94</v>
      </c>
      <c r="H170" s="659"/>
      <c r="I170" s="648">
        <f t="shared" si="8"/>
        <v>2197112</v>
      </c>
      <c r="J170" s="648"/>
      <c r="K170" s="648">
        <v>2197112</v>
      </c>
      <c r="L170" s="648"/>
      <c r="M170" s="648"/>
      <c r="N170" s="648"/>
      <c r="O170" s="667"/>
      <c r="P170" s="648"/>
      <c r="Q170" s="648"/>
      <c r="R170" s="648"/>
    </row>
    <row r="171" spans="1:18" ht="25.5" customHeight="1">
      <c r="A171" s="645" t="s">
        <v>4</v>
      </c>
      <c r="B171" s="645" t="s">
        <v>34</v>
      </c>
      <c r="C171" s="646" t="s">
        <v>35</v>
      </c>
      <c r="D171" s="652" t="s">
        <v>207</v>
      </c>
      <c r="E171" s="739" t="s">
        <v>208</v>
      </c>
      <c r="F171" s="738" t="s">
        <v>208</v>
      </c>
      <c r="G171" s="647" t="s">
        <v>94</v>
      </c>
      <c r="H171" s="659"/>
      <c r="I171" s="648">
        <f t="shared" si="8"/>
        <v>764233</v>
      </c>
      <c r="J171" s="648"/>
      <c r="K171" s="648"/>
      <c r="L171" s="648"/>
      <c r="M171" s="648"/>
      <c r="N171" s="648">
        <v>764233</v>
      </c>
      <c r="O171" s="667"/>
      <c r="P171" s="648"/>
      <c r="Q171" s="648"/>
      <c r="R171" s="648"/>
    </row>
    <row r="172" spans="1:18" ht="24.75" customHeight="1">
      <c r="A172" s="1034" t="s">
        <v>673</v>
      </c>
      <c r="B172" s="1035"/>
      <c r="C172" s="1035"/>
      <c r="D172" s="1036"/>
      <c r="E172" s="1037" t="s">
        <v>462</v>
      </c>
      <c r="F172" s="1038"/>
      <c r="G172" s="660" t="s">
        <v>94</v>
      </c>
      <c r="H172" s="661"/>
      <c r="I172" s="662">
        <f t="shared" ref="I172:N172" si="9">SUM(I169:I171)</f>
        <v>21282894</v>
      </c>
      <c r="J172" s="662">
        <f t="shared" si="9"/>
        <v>0</v>
      </c>
      <c r="K172" s="662">
        <f t="shared" si="9"/>
        <v>2197112</v>
      </c>
      <c r="L172" s="662">
        <f t="shared" si="9"/>
        <v>0</v>
      </c>
      <c r="M172" s="662">
        <f t="shared" si="9"/>
        <v>0</v>
      </c>
      <c r="N172" s="662">
        <f t="shared" si="9"/>
        <v>19085782</v>
      </c>
      <c r="O172" s="670">
        <v>0</v>
      </c>
      <c r="P172" s="662">
        <v>0</v>
      </c>
      <c r="Q172" s="662">
        <v>0</v>
      </c>
      <c r="R172" s="662">
        <v>0</v>
      </c>
    </row>
    <row r="174" spans="1:18">
      <c r="I174" s="396">
        <f>I167-29645983000</f>
        <v>0</v>
      </c>
    </row>
    <row r="176" spans="1:18" ht="15" customHeight="1">
      <c r="A176" s="663"/>
      <c r="B176" s="1039" t="s">
        <v>111</v>
      </c>
      <c r="C176" s="1039"/>
      <c r="D176" s="1039"/>
      <c r="E176" s="664" t="s">
        <v>69</v>
      </c>
      <c r="F176" s="1040"/>
      <c r="G176" s="1040"/>
      <c r="H176" s="1040"/>
      <c r="I176" s="1041" t="s">
        <v>68</v>
      </c>
      <c r="J176" s="1041"/>
      <c r="K176" s="1042"/>
      <c r="L176" s="1047" t="s">
        <v>69</v>
      </c>
      <c r="M176" s="1048"/>
      <c r="N176" s="1049"/>
      <c r="O176" s="1050"/>
      <c r="P176" s="1050"/>
      <c r="Q176" s="1050"/>
      <c r="R176" s="1051"/>
    </row>
    <row r="177" spans="1:18">
      <c r="A177" s="663"/>
      <c r="B177" s="1039"/>
      <c r="C177" s="1039"/>
      <c r="D177" s="1039"/>
      <c r="E177" s="664" t="s">
        <v>70</v>
      </c>
      <c r="F177" s="1052"/>
      <c r="G177" s="1052"/>
      <c r="H177" s="1052"/>
      <c r="I177" s="1043"/>
      <c r="J177" s="1043"/>
      <c r="K177" s="1044"/>
      <c r="L177" s="1047" t="s">
        <v>70</v>
      </c>
      <c r="M177" s="1048"/>
      <c r="N177" s="1053"/>
      <c r="O177" s="1054"/>
      <c r="P177" s="1054"/>
      <c r="Q177" s="1054"/>
      <c r="R177" s="1055"/>
    </row>
    <row r="178" spans="1:18">
      <c r="A178" s="663"/>
      <c r="B178" s="1039"/>
      <c r="C178" s="1039"/>
      <c r="D178" s="1039"/>
      <c r="E178" s="664" t="s">
        <v>71</v>
      </c>
      <c r="F178" s="1052"/>
      <c r="G178" s="1052"/>
      <c r="H178" s="1052"/>
      <c r="I178" s="1045"/>
      <c r="J178" s="1045"/>
      <c r="K178" s="1046"/>
      <c r="L178" s="1047" t="s">
        <v>71</v>
      </c>
      <c r="M178" s="1048"/>
      <c r="N178" s="1053"/>
      <c r="O178" s="1054"/>
      <c r="P178" s="1054"/>
      <c r="Q178" s="1054"/>
      <c r="R178" s="1055"/>
    </row>
  </sheetData>
  <mergeCells count="186">
    <mergeCell ref="L176:M176"/>
    <mergeCell ref="N176:R176"/>
    <mergeCell ref="F177:H177"/>
    <mergeCell ref="L177:M177"/>
    <mergeCell ref="N177:R177"/>
    <mergeCell ref="F178:H178"/>
    <mergeCell ref="L178:M178"/>
    <mergeCell ref="N178:R178"/>
    <mergeCell ref="E165:F165"/>
    <mergeCell ref="E166:F166"/>
    <mergeCell ref="E167:F167"/>
    <mergeCell ref="E168:F168"/>
    <mergeCell ref="A172:D172"/>
    <mergeCell ref="E172:F172"/>
    <mergeCell ref="B176:D178"/>
    <mergeCell ref="F176:H176"/>
    <mergeCell ref="I176:K178"/>
    <mergeCell ref="E156:F156"/>
    <mergeCell ref="E157:F157"/>
    <mergeCell ref="E158:F158"/>
    <mergeCell ref="E153:F153"/>
    <mergeCell ref="E154:F154"/>
    <mergeCell ref="E155:F155"/>
    <mergeCell ref="E162:F162"/>
    <mergeCell ref="E163:F163"/>
    <mergeCell ref="E164:F164"/>
    <mergeCell ref="E159:F159"/>
    <mergeCell ref="E160:F160"/>
    <mergeCell ref="E161:F161"/>
    <mergeCell ref="E144:F144"/>
    <mergeCell ref="E145:F145"/>
    <mergeCell ref="E146:F146"/>
    <mergeCell ref="E141:F141"/>
    <mergeCell ref="E142:F142"/>
    <mergeCell ref="E143:F143"/>
    <mergeCell ref="E150:F150"/>
    <mergeCell ref="E151:F151"/>
    <mergeCell ref="E152:F152"/>
    <mergeCell ref="E147:F147"/>
    <mergeCell ref="E148:F148"/>
    <mergeCell ref="E149:F149"/>
    <mergeCell ref="E132:F132"/>
    <mergeCell ref="E133:F133"/>
    <mergeCell ref="E134:F134"/>
    <mergeCell ref="E129:F129"/>
    <mergeCell ref="E130:F130"/>
    <mergeCell ref="E131:F131"/>
    <mergeCell ref="E139:F139"/>
    <mergeCell ref="E140:F140"/>
    <mergeCell ref="E135:F135"/>
    <mergeCell ref="E136:F136"/>
    <mergeCell ref="E137:F137"/>
    <mergeCell ref="E138:F138"/>
    <mergeCell ref="E120:F120"/>
    <mergeCell ref="E121:F121"/>
    <mergeCell ref="E122:F122"/>
    <mergeCell ref="E117:F117"/>
    <mergeCell ref="E118:F118"/>
    <mergeCell ref="E119:F119"/>
    <mergeCell ref="E126:F126"/>
    <mergeCell ref="E127:F127"/>
    <mergeCell ref="E128:F128"/>
    <mergeCell ref="E123:F123"/>
    <mergeCell ref="E124:F124"/>
    <mergeCell ref="E125:F125"/>
    <mergeCell ref="E109:F109"/>
    <mergeCell ref="E110:F110"/>
    <mergeCell ref="E105:F105"/>
    <mergeCell ref="E106:F106"/>
    <mergeCell ref="E107:F107"/>
    <mergeCell ref="E108:F108"/>
    <mergeCell ref="E114:F114"/>
    <mergeCell ref="E115:F115"/>
    <mergeCell ref="E116:F116"/>
    <mergeCell ref="E111:F111"/>
    <mergeCell ref="E112:F112"/>
    <mergeCell ref="E113:F113"/>
    <mergeCell ref="E96:F96"/>
    <mergeCell ref="E97:F97"/>
    <mergeCell ref="E98:F98"/>
    <mergeCell ref="E93:F93"/>
    <mergeCell ref="E94:F94"/>
    <mergeCell ref="E95:F95"/>
    <mergeCell ref="E102:F102"/>
    <mergeCell ref="E103:F103"/>
    <mergeCell ref="E104:F104"/>
    <mergeCell ref="E99:F99"/>
    <mergeCell ref="E100:F100"/>
    <mergeCell ref="E101:F101"/>
    <mergeCell ref="E84:F84"/>
    <mergeCell ref="E85:F85"/>
    <mergeCell ref="E86:F86"/>
    <mergeCell ref="E81:F81"/>
    <mergeCell ref="E82:F82"/>
    <mergeCell ref="E83:F83"/>
    <mergeCell ref="E90:F90"/>
    <mergeCell ref="E91:F91"/>
    <mergeCell ref="E92:F92"/>
    <mergeCell ref="E87:F87"/>
    <mergeCell ref="E88:F88"/>
    <mergeCell ref="E89:F89"/>
    <mergeCell ref="E73:F73"/>
    <mergeCell ref="E74:F74"/>
    <mergeCell ref="E69:F69"/>
    <mergeCell ref="E70:F70"/>
    <mergeCell ref="E71:F71"/>
    <mergeCell ref="E72:F72"/>
    <mergeCell ref="E78:F78"/>
    <mergeCell ref="E79:F79"/>
    <mergeCell ref="E80:F80"/>
    <mergeCell ref="E75:F75"/>
    <mergeCell ref="E76:F76"/>
    <mergeCell ref="E77:F77"/>
    <mergeCell ref="E60:F60"/>
    <mergeCell ref="E61:F61"/>
    <mergeCell ref="E62:F62"/>
    <mergeCell ref="E57:F57"/>
    <mergeCell ref="E58:F58"/>
    <mergeCell ref="E59:F59"/>
    <mergeCell ref="E66:F66"/>
    <mergeCell ref="E67:F67"/>
    <mergeCell ref="E68:F68"/>
    <mergeCell ref="E63:F63"/>
    <mergeCell ref="E64:F64"/>
    <mergeCell ref="E65:F65"/>
    <mergeCell ref="E48:F48"/>
    <mergeCell ref="E49:F49"/>
    <mergeCell ref="E50:F50"/>
    <mergeCell ref="E45:F45"/>
    <mergeCell ref="E46:F46"/>
    <mergeCell ref="E47:F47"/>
    <mergeCell ref="E54:F54"/>
    <mergeCell ref="E55:F55"/>
    <mergeCell ref="E56:F56"/>
    <mergeCell ref="E51:F51"/>
    <mergeCell ref="E52:F52"/>
    <mergeCell ref="E53:F53"/>
    <mergeCell ref="E36:F36"/>
    <mergeCell ref="E37:F37"/>
    <mergeCell ref="E38:F38"/>
    <mergeCell ref="E33:F33"/>
    <mergeCell ref="E34:F34"/>
    <mergeCell ref="E35:F35"/>
    <mergeCell ref="E42:F42"/>
    <mergeCell ref="E43:F43"/>
    <mergeCell ref="E44:F44"/>
    <mergeCell ref="E39:F39"/>
    <mergeCell ref="E40:F40"/>
    <mergeCell ref="E41:F41"/>
    <mergeCell ref="E24:F24"/>
    <mergeCell ref="E25:F25"/>
    <mergeCell ref="E26:F26"/>
    <mergeCell ref="E21:F21"/>
    <mergeCell ref="E22:F22"/>
    <mergeCell ref="E23:F23"/>
    <mergeCell ref="E30:F30"/>
    <mergeCell ref="E31:F31"/>
    <mergeCell ref="E32:F32"/>
    <mergeCell ref="E27:F27"/>
    <mergeCell ref="E28:F28"/>
    <mergeCell ref="E29:F29"/>
    <mergeCell ref="E12:F12"/>
    <mergeCell ref="E13:F13"/>
    <mergeCell ref="E14:F14"/>
    <mergeCell ref="E9:F9"/>
    <mergeCell ref="E10:F10"/>
    <mergeCell ref="E11:F11"/>
    <mergeCell ref="E18:F18"/>
    <mergeCell ref="E19:F19"/>
    <mergeCell ref="E20:F20"/>
    <mergeCell ref="E15:F15"/>
    <mergeCell ref="E16:F16"/>
    <mergeCell ref="E17:F17"/>
    <mergeCell ref="I5:I6"/>
    <mergeCell ref="E7:F7"/>
    <mergeCell ref="E8:F8"/>
    <mergeCell ref="A2:R2"/>
    <mergeCell ref="A3:R3"/>
    <mergeCell ref="A4:A6"/>
    <mergeCell ref="B4:B6"/>
    <mergeCell ref="C4:C6"/>
    <mergeCell ref="D4:D6"/>
    <mergeCell ref="E4:F6"/>
    <mergeCell ref="G4:G6"/>
    <mergeCell ref="H4:H6"/>
    <mergeCell ref="I4:R4"/>
  </mergeCell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E6DBF-762E-4AAF-BAEC-AC46460371A4}">
  <dimension ref="A1:U26"/>
  <sheetViews>
    <sheetView topLeftCell="C7" workbookViewId="0">
      <selection activeCell="W21" sqref="W21"/>
    </sheetView>
  </sheetViews>
  <sheetFormatPr defaultRowHeight="15"/>
  <cols>
    <col min="1" max="1" width="3.28515625" style="310" hidden="1" customWidth="1"/>
    <col min="2" max="2" width="0.140625" style="310" hidden="1" customWidth="1"/>
    <col min="3" max="3" width="5.7109375" style="310" customWidth="1"/>
    <col min="4" max="4" width="5.28515625" style="310" customWidth="1"/>
    <col min="5" max="5" width="15.140625" style="310" customWidth="1"/>
    <col min="6" max="6" width="8.140625" style="310" customWidth="1"/>
    <col min="7" max="7" width="29.7109375" style="310" customWidth="1"/>
    <col min="8" max="8" width="0.140625" style="310" hidden="1" customWidth="1"/>
    <col min="9" max="9" width="11.140625" style="310" customWidth="1"/>
    <col min="10" max="10" width="5.28515625" style="310" customWidth="1"/>
    <col min="11" max="11" width="12.140625" style="310" customWidth="1"/>
    <col min="12" max="12" width="9" style="310" customWidth="1"/>
    <col min="13" max="13" width="10" style="310" customWidth="1"/>
    <col min="14" max="14" width="11.5703125" style="310" customWidth="1"/>
    <col min="15" max="16" width="10.140625" style="310" customWidth="1"/>
    <col min="17" max="17" width="0.42578125" style="310" hidden="1" customWidth="1"/>
    <col min="18" max="18" width="5.5703125" style="310" hidden="1" customWidth="1"/>
    <col min="19" max="19" width="7.85546875" style="310" hidden="1" customWidth="1"/>
    <col min="20" max="20" width="7.140625" style="310" hidden="1" customWidth="1"/>
    <col min="21" max="21" width="9.5703125" style="310" customWidth="1"/>
    <col min="22" max="16384" width="9.140625" style="310"/>
  </cols>
  <sheetData>
    <row r="1" spans="1:21">
      <c r="A1" s="333"/>
      <c r="B1" s="333"/>
      <c r="C1" s="334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</row>
    <row r="2" spans="1:21">
      <c r="A2" s="335"/>
      <c r="B2" s="335"/>
      <c r="C2" s="1060" t="s">
        <v>457</v>
      </c>
      <c r="D2" s="1060"/>
      <c r="E2" s="1060"/>
      <c r="F2" s="1060"/>
      <c r="G2" s="1060"/>
      <c r="H2" s="1060"/>
      <c r="I2" s="1060"/>
      <c r="J2" s="1060"/>
      <c r="K2" s="1060"/>
      <c r="L2" s="1060"/>
      <c r="M2" s="1060"/>
      <c r="N2" s="1060"/>
      <c r="O2" s="1060"/>
      <c r="P2" s="1060"/>
      <c r="Q2" s="1060"/>
      <c r="R2" s="1060"/>
      <c r="S2" s="1060"/>
      <c r="T2" s="1060"/>
      <c r="U2" s="1060"/>
    </row>
    <row r="3" spans="1:21" ht="15.75" thickBot="1">
      <c r="A3" s="335"/>
      <c r="B3" s="335"/>
      <c r="C3" s="1061" t="s">
        <v>678</v>
      </c>
      <c r="D3" s="1061"/>
      <c r="E3" s="1061"/>
      <c r="F3" s="1061"/>
      <c r="G3" s="1061"/>
      <c r="H3" s="1061"/>
      <c r="I3" s="1061"/>
      <c r="J3" s="1061"/>
      <c r="K3" s="1061"/>
      <c r="L3" s="1061"/>
      <c r="M3" s="1061"/>
      <c r="N3" s="1061"/>
      <c r="O3" s="1061"/>
      <c r="P3" s="1061"/>
      <c r="Q3" s="1061"/>
      <c r="R3" s="1061"/>
      <c r="S3" s="1061"/>
      <c r="T3" s="1061"/>
      <c r="U3" s="1061"/>
    </row>
    <row r="4" spans="1:21" ht="19.5" customHeight="1" thickTop="1" thickBot="1">
      <c r="A4" s="1068"/>
      <c r="B4" s="1068"/>
      <c r="C4" s="1069" t="s">
        <v>74</v>
      </c>
      <c r="D4" s="1063" t="s">
        <v>26</v>
      </c>
      <c r="E4" s="1063" t="s">
        <v>115</v>
      </c>
      <c r="F4" s="1063" t="s">
        <v>458</v>
      </c>
      <c r="G4" s="1062" t="s">
        <v>273</v>
      </c>
      <c r="H4" s="1062"/>
      <c r="I4" s="1063" t="s">
        <v>117</v>
      </c>
      <c r="J4" s="1063" t="s">
        <v>459</v>
      </c>
      <c r="K4" s="1064" t="s">
        <v>78</v>
      </c>
      <c r="L4" s="1064"/>
      <c r="M4" s="1064"/>
      <c r="N4" s="1064"/>
      <c r="O4" s="1064"/>
      <c r="P4" s="1064"/>
      <c r="Q4" s="1064"/>
      <c r="R4" s="1064"/>
      <c r="S4" s="1064"/>
      <c r="T4" s="1064"/>
      <c r="U4" s="1064"/>
    </row>
    <row r="5" spans="1:21" ht="22.5" customHeight="1" thickTop="1" thickBot="1">
      <c r="A5" s="335"/>
      <c r="B5" s="335"/>
      <c r="C5" s="1069"/>
      <c r="D5" s="1063"/>
      <c r="E5" s="1063"/>
      <c r="F5" s="1063"/>
      <c r="G5" s="1062"/>
      <c r="H5" s="1062"/>
      <c r="I5" s="1063"/>
      <c r="J5" s="1063"/>
      <c r="K5" s="1065" t="s">
        <v>79</v>
      </c>
      <c r="L5" s="637" t="s">
        <v>58</v>
      </c>
      <c r="M5" s="637" t="s">
        <v>60</v>
      </c>
      <c r="N5" s="637" t="s">
        <v>43</v>
      </c>
      <c r="O5" s="637" t="s">
        <v>45</v>
      </c>
      <c r="P5" s="637" t="s">
        <v>47</v>
      </c>
      <c r="Q5" s="1066" t="s">
        <v>49</v>
      </c>
      <c r="R5" s="1066"/>
      <c r="S5" s="637" t="s">
        <v>51</v>
      </c>
      <c r="T5" s="637" t="s">
        <v>53</v>
      </c>
      <c r="U5" s="336" t="s">
        <v>55</v>
      </c>
    </row>
    <row r="6" spans="1:21" ht="39.75" customHeight="1" thickTop="1">
      <c r="A6" s="335"/>
      <c r="B6" s="335"/>
      <c r="C6" s="1069"/>
      <c r="D6" s="1063"/>
      <c r="E6" s="1063"/>
      <c r="F6" s="1063"/>
      <c r="G6" s="1062"/>
      <c r="H6" s="1062"/>
      <c r="I6" s="1063"/>
      <c r="J6" s="1063"/>
      <c r="K6" s="1065"/>
      <c r="L6" s="638" t="s">
        <v>81</v>
      </c>
      <c r="M6" s="638" t="s">
        <v>82</v>
      </c>
      <c r="N6" s="638" t="s">
        <v>83</v>
      </c>
      <c r="O6" s="638" t="s">
        <v>84</v>
      </c>
      <c r="P6" s="638" t="s">
        <v>85</v>
      </c>
      <c r="Q6" s="1067" t="s">
        <v>86</v>
      </c>
      <c r="R6" s="1067"/>
      <c r="S6" s="638" t="s">
        <v>87</v>
      </c>
      <c r="T6" s="638" t="s">
        <v>88</v>
      </c>
      <c r="U6" s="337" t="s">
        <v>460</v>
      </c>
    </row>
    <row r="7" spans="1:21" ht="27.75" customHeight="1">
      <c r="A7" s="335"/>
      <c r="B7" s="335"/>
      <c r="C7" s="338" t="s">
        <v>4</v>
      </c>
      <c r="D7" s="339" t="s">
        <v>36</v>
      </c>
      <c r="E7" s="639" t="s">
        <v>37</v>
      </c>
      <c r="F7" s="339" t="s">
        <v>181</v>
      </c>
      <c r="G7" s="1058" t="s">
        <v>182</v>
      </c>
      <c r="H7" s="1058"/>
      <c r="I7" s="340" t="s">
        <v>92</v>
      </c>
      <c r="J7" s="341">
        <v>149</v>
      </c>
      <c r="K7" s="640">
        <f>SUM(L7:U7)</f>
        <v>2668900000</v>
      </c>
      <c r="L7" s="737"/>
      <c r="M7" s="737">
        <v>0</v>
      </c>
      <c r="N7" s="737">
        <v>1927190000</v>
      </c>
      <c r="O7" s="737">
        <v>329810000</v>
      </c>
      <c r="P7" s="737">
        <v>391700000</v>
      </c>
      <c r="Q7" s="1059"/>
      <c r="R7" s="1059"/>
      <c r="S7" s="640"/>
      <c r="T7" s="640"/>
      <c r="U7" s="342">
        <v>20200000</v>
      </c>
    </row>
    <row r="8" spans="1:21" ht="27.75" customHeight="1">
      <c r="A8" s="335"/>
      <c r="B8" s="335"/>
      <c r="C8" s="338" t="s">
        <v>4</v>
      </c>
      <c r="D8" s="339" t="s">
        <v>36</v>
      </c>
      <c r="E8" s="639" t="s">
        <v>37</v>
      </c>
      <c r="F8" s="339" t="s">
        <v>181</v>
      </c>
      <c r="G8" s="1058" t="s">
        <v>182</v>
      </c>
      <c r="H8" s="1058"/>
      <c r="I8" s="340" t="s">
        <v>93</v>
      </c>
      <c r="J8" s="341">
        <v>149</v>
      </c>
      <c r="K8" s="640">
        <f t="shared" ref="K8:K21" si="0">SUM(L8:U8)</f>
        <v>2670900000</v>
      </c>
      <c r="L8" s="737"/>
      <c r="M8" s="737"/>
      <c r="N8" s="737">
        <v>1927190000</v>
      </c>
      <c r="O8" s="737">
        <v>329810000</v>
      </c>
      <c r="P8" s="737">
        <v>391700000</v>
      </c>
      <c r="Q8" s="1059"/>
      <c r="R8" s="1059"/>
      <c r="S8" s="640"/>
      <c r="T8" s="640"/>
      <c r="U8" s="342">
        <v>22200000</v>
      </c>
    </row>
    <row r="9" spans="1:21" ht="27.75" customHeight="1">
      <c r="A9" s="335"/>
      <c r="B9" s="335"/>
      <c r="C9" s="338" t="s">
        <v>4</v>
      </c>
      <c r="D9" s="339" t="s">
        <v>36</v>
      </c>
      <c r="E9" s="639" t="s">
        <v>37</v>
      </c>
      <c r="F9" s="339" t="s">
        <v>181</v>
      </c>
      <c r="G9" s="1058" t="s">
        <v>182</v>
      </c>
      <c r="H9" s="1058"/>
      <c r="I9" s="340" t="s">
        <v>94</v>
      </c>
      <c r="J9" s="341">
        <v>149</v>
      </c>
      <c r="K9" s="640">
        <f t="shared" si="0"/>
        <v>773268856</v>
      </c>
      <c r="L9" s="737"/>
      <c r="M9" s="737"/>
      <c r="N9" s="737">
        <v>601280459</v>
      </c>
      <c r="O9" s="737">
        <v>101322509</v>
      </c>
      <c r="P9" s="737">
        <v>64126415</v>
      </c>
      <c r="Q9" s="1059"/>
      <c r="R9" s="1059"/>
      <c r="S9" s="640"/>
      <c r="T9" s="640"/>
      <c r="U9" s="342">
        <v>6539473</v>
      </c>
    </row>
    <row r="10" spans="1:21" ht="45" customHeight="1">
      <c r="A10" s="335"/>
      <c r="B10" s="335"/>
      <c r="C10" s="338" t="s">
        <v>4</v>
      </c>
      <c r="D10" s="339" t="s">
        <v>36</v>
      </c>
      <c r="E10" s="639" t="s">
        <v>37</v>
      </c>
      <c r="F10" s="339" t="s">
        <v>185</v>
      </c>
      <c r="G10" s="1058" t="s">
        <v>186</v>
      </c>
      <c r="H10" s="1058"/>
      <c r="I10" s="340" t="s">
        <v>92</v>
      </c>
      <c r="J10" s="343">
        <v>10</v>
      </c>
      <c r="K10" s="640">
        <f t="shared" si="0"/>
        <v>60000000</v>
      </c>
      <c r="L10" s="737"/>
      <c r="M10" s="737">
        <v>60000000</v>
      </c>
      <c r="N10" s="737"/>
      <c r="O10" s="737"/>
      <c r="P10" s="737"/>
      <c r="Q10" s="1059"/>
      <c r="R10" s="1059"/>
      <c r="S10" s="640"/>
      <c r="T10" s="640"/>
      <c r="U10" s="342"/>
    </row>
    <row r="11" spans="1:21" ht="45" customHeight="1">
      <c r="A11" s="335"/>
      <c r="B11" s="335"/>
      <c r="C11" s="338" t="s">
        <v>4</v>
      </c>
      <c r="D11" s="339" t="s">
        <v>36</v>
      </c>
      <c r="E11" s="639" t="s">
        <v>37</v>
      </c>
      <c r="F11" s="339" t="s">
        <v>185</v>
      </c>
      <c r="G11" s="1058" t="s">
        <v>186</v>
      </c>
      <c r="H11" s="1058"/>
      <c r="I11" s="340" t="s">
        <v>93</v>
      </c>
      <c r="J11" s="343">
        <v>10</v>
      </c>
      <c r="K11" s="640">
        <f t="shared" si="0"/>
        <v>60000000</v>
      </c>
      <c r="L11" s="737"/>
      <c r="M11" s="737">
        <v>60000000</v>
      </c>
      <c r="N11" s="737"/>
      <c r="O11" s="737"/>
      <c r="P11" s="737"/>
      <c r="Q11" s="1059"/>
      <c r="R11" s="1059"/>
      <c r="S11" s="640"/>
      <c r="T11" s="640"/>
      <c r="U11" s="342"/>
    </row>
    <row r="12" spans="1:21" ht="45" customHeight="1">
      <c r="A12" s="335"/>
      <c r="B12" s="335"/>
      <c r="C12" s="338" t="s">
        <v>4</v>
      </c>
      <c r="D12" s="339" t="s">
        <v>36</v>
      </c>
      <c r="E12" s="639" t="s">
        <v>37</v>
      </c>
      <c r="F12" s="339" t="s">
        <v>185</v>
      </c>
      <c r="G12" s="1058" t="s">
        <v>186</v>
      </c>
      <c r="H12" s="1058"/>
      <c r="I12" s="340" t="s">
        <v>94</v>
      </c>
      <c r="J12" s="343">
        <v>0</v>
      </c>
      <c r="K12" s="640">
        <f t="shared" si="0"/>
        <v>0</v>
      </c>
      <c r="L12" s="737"/>
      <c r="M12" s="737">
        <v>0</v>
      </c>
      <c r="N12" s="737"/>
      <c r="O12" s="737"/>
      <c r="P12" s="737"/>
      <c r="Q12" s="1059"/>
      <c r="R12" s="1059"/>
      <c r="S12" s="640"/>
      <c r="T12" s="640"/>
      <c r="U12" s="342"/>
    </row>
    <row r="13" spans="1:21" ht="35.25" customHeight="1">
      <c r="A13" s="335"/>
      <c r="B13" s="335"/>
      <c r="C13" s="338" t="s">
        <v>4</v>
      </c>
      <c r="D13" s="339" t="s">
        <v>36</v>
      </c>
      <c r="E13" s="639" t="s">
        <v>37</v>
      </c>
      <c r="F13" s="740" t="s">
        <v>719</v>
      </c>
      <c r="G13" s="241" t="s">
        <v>721</v>
      </c>
      <c r="H13" s="736"/>
      <c r="I13" s="340" t="s">
        <v>92</v>
      </c>
      <c r="J13" s="343">
        <v>720</v>
      </c>
      <c r="K13" s="640">
        <f t="shared" si="0"/>
        <v>30000000</v>
      </c>
      <c r="L13" s="737"/>
      <c r="M13" s="737">
        <v>30000000</v>
      </c>
      <c r="N13" s="737"/>
      <c r="O13" s="737"/>
      <c r="P13" s="737"/>
      <c r="Q13" s="640"/>
      <c r="R13" s="640"/>
      <c r="S13" s="640"/>
      <c r="T13" s="640"/>
      <c r="U13" s="342"/>
    </row>
    <row r="14" spans="1:21" ht="41.25" customHeight="1">
      <c r="A14" s="335"/>
      <c r="B14" s="335"/>
      <c r="C14" s="338" t="s">
        <v>4</v>
      </c>
      <c r="D14" s="339" t="s">
        <v>36</v>
      </c>
      <c r="E14" s="639" t="s">
        <v>37</v>
      </c>
      <c r="F14" s="740" t="s">
        <v>719</v>
      </c>
      <c r="G14" s="241" t="s">
        <v>721</v>
      </c>
      <c r="H14" s="736"/>
      <c r="I14" s="340" t="s">
        <v>93</v>
      </c>
      <c r="J14" s="343">
        <v>720</v>
      </c>
      <c r="K14" s="640">
        <f t="shared" si="0"/>
        <v>30000000</v>
      </c>
      <c r="L14" s="737"/>
      <c r="M14" s="737">
        <v>30000000</v>
      </c>
      <c r="N14" s="737"/>
      <c r="O14" s="737"/>
      <c r="P14" s="737"/>
      <c r="Q14" s="1059"/>
      <c r="R14" s="1059"/>
      <c r="S14" s="640"/>
      <c r="T14" s="640"/>
      <c r="U14" s="342"/>
    </row>
    <row r="15" spans="1:21" ht="38.25" customHeight="1">
      <c r="A15" s="335"/>
      <c r="B15" s="335"/>
      <c r="C15" s="338" t="s">
        <v>4</v>
      </c>
      <c r="D15" s="339" t="s">
        <v>36</v>
      </c>
      <c r="E15" s="639" t="s">
        <v>37</v>
      </c>
      <c r="F15" s="740" t="s">
        <v>719</v>
      </c>
      <c r="G15" s="241" t="s">
        <v>721</v>
      </c>
      <c r="H15" s="736"/>
      <c r="I15" s="340" t="s">
        <v>94</v>
      </c>
      <c r="J15" s="343">
        <v>0</v>
      </c>
      <c r="K15" s="640">
        <f t="shared" si="0"/>
        <v>0</v>
      </c>
      <c r="L15" s="737"/>
      <c r="M15" s="737">
        <v>0</v>
      </c>
      <c r="N15" s="737"/>
      <c r="O15" s="737"/>
      <c r="P15" s="737"/>
      <c r="Q15" s="1059"/>
      <c r="R15" s="1059"/>
      <c r="S15" s="640"/>
      <c r="T15" s="640"/>
      <c r="U15" s="342"/>
    </row>
    <row r="16" spans="1:21" ht="24" customHeight="1">
      <c r="A16" s="335"/>
      <c r="B16" s="335"/>
      <c r="C16" s="338" t="s">
        <v>4</v>
      </c>
      <c r="D16" s="339" t="s">
        <v>36</v>
      </c>
      <c r="E16" s="639" t="s">
        <v>37</v>
      </c>
      <c r="F16" s="740" t="s">
        <v>720</v>
      </c>
      <c r="G16" s="241" t="s">
        <v>722</v>
      </c>
      <c r="H16" s="736"/>
      <c r="I16" s="340" t="s">
        <v>92</v>
      </c>
      <c r="J16" s="343">
        <v>143</v>
      </c>
      <c r="K16" s="640">
        <f t="shared" si="0"/>
        <v>10000000</v>
      </c>
      <c r="L16" s="737"/>
      <c r="M16" s="737">
        <v>10000000</v>
      </c>
      <c r="N16" s="737"/>
      <c r="O16" s="737"/>
      <c r="P16" s="737"/>
      <c r="Q16" s="640"/>
      <c r="R16" s="640"/>
      <c r="S16" s="640"/>
      <c r="T16" s="640"/>
      <c r="U16" s="342"/>
    </row>
    <row r="17" spans="1:21" ht="24" customHeight="1">
      <c r="A17" s="335"/>
      <c r="B17" s="335"/>
      <c r="C17" s="338" t="s">
        <v>4</v>
      </c>
      <c r="D17" s="339" t="s">
        <v>36</v>
      </c>
      <c r="E17" s="639" t="s">
        <v>37</v>
      </c>
      <c r="F17" s="740" t="s">
        <v>720</v>
      </c>
      <c r="G17" s="241" t="s">
        <v>722</v>
      </c>
      <c r="H17" s="736"/>
      <c r="I17" s="340" t="s">
        <v>93</v>
      </c>
      <c r="J17" s="343">
        <v>143</v>
      </c>
      <c r="K17" s="640">
        <f t="shared" si="0"/>
        <v>10000000</v>
      </c>
      <c r="L17" s="737"/>
      <c r="M17" s="737">
        <v>10000000</v>
      </c>
      <c r="N17" s="737"/>
      <c r="O17" s="737"/>
      <c r="P17" s="737"/>
      <c r="Q17" s="1059"/>
      <c r="R17" s="1059"/>
      <c r="S17" s="640"/>
      <c r="T17" s="640"/>
      <c r="U17" s="342"/>
    </row>
    <row r="18" spans="1:21" ht="24" customHeight="1">
      <c r="A18" s="335"/>
      <c r="B18" s="335"/>
      <c r="C18" s="338" t="s">
        <v>4</v>
      </c>
      <c r="D18" s="339" t="s">
        <v>36</v>
      </c>
      <c r="E18" s="639" t="s">
        <v>37</v>
      </c>
      <c r="F18" s="740" t="s">
        <v>720</v>
      </c>
      <c r="G18" s="241" t="s">
        <v>722</v>
      </c>
      <c r="H18" s="736"/>
      <c r="I18" s="340" t="s">
        <v>94</v>
      </c>
      <c r="J18" s="343">
        <v>0</v>
      </c>
      <c r="K18" s="640">
        <f t="shared" si="0"/>
        <v>0</v>
      </c>
      <c r="L18" s="737"/>
      <c r="M18" s="737"/>
      <c r="N18" s="737"/>
      <c r="O18" s="737"/>
      <c r="P18" s="737"/>
      <c r="Q18" s="1059"/>
      <c r="R18" s="1059"/>
      <c r="S18" s="640"/>
      <c r="T18" s="640"/>
      <c r="U18" s="342"/>
    </row>
    <row r="19" spans="1:21" ht="15" customHeight="1">
      <c r="A19" s="335"/>
      <c r="B19" s="335"/>
      <c r="C19" s="338"/>
      <c r="D19" s="339"/>
      <c r="E19" s="639"/>
      <c r="F19" s="339"/>
      <c r="G19" s="1058" t="s">
        <v>461</v>
      </c>
      <c r="H19" s="1058"/>
      <c r="I19" s="340" t="s">
        <v>92</v>
      </c>
      <c r="J19" s="343"/>
      <c r="K19" s="737">
        <f t="shared" si="0"/>
        <v>2768900000</v>
      </c>
      <c r="L19" s="640">
        <f>L7+L10+L13+L16</f>
        <v>0</v>
      </c>
      <c r="M19" s="737">
        <f t="shared" ref="M19:P21" si="1">M7+M10+M13+M16</f>
        <v>100000000</v>
      </c>
      <c r="N19" s="737">
        <f t="shared" si="1"/>
        <v>1927190000</v>
      </c>
      <c r="O19" s="737">
        <f t="shared" si="1"/>
        <v>329810000</v>
      </c>
      <c r="P19" s="737">
        <f t="shared" si="1"/>
        <v>391700000</v>
      </c>
      <c r="Q19" s="1059">
        <v>0</v>
      </c>
      <c r="R19" s="1059"/>
      <c r="S19" s="640">
        <v>0</v>
      </c>
      <c r="T19" s="640">
        <v>0</v>
      </c>
      <c r="U19" s="737">
        <f t="shared" ref="U19:U21" si="2">U7+U10+U13+U16</f>
        <v>20200000</v>
      </c>
    </row>
    <row r="20" spans="1:21" ht="15" customHeight="1">
      <c r="A20" s="335"/>
      <c r="B20" s="335"/>
      <c r="C20" s="338"/>
      <c r="D20" s="339"/>
      <c r="E20" s="639"/>
      <c r="F20" s="339"/>
      <c r="G20" s="1058" t="s">
        <v>461</v>
      </c>
      <c r="H20" s="1058"/>
      <c r="I20" s="340" t="s">
        <v>93</v>
      </c>
      <c r="J20" s="343"/>
      <c r="K20" s="737">
        <f t="shared" si="0"/>
        <v>2770900000</v>
      </c>
      <c r="L20" s="737">
        <f>L8+L11+L14+L17</f>
        <v>0</v>
      </c>
      <c r="M20" s="737">
        <f t="shared" si="1"/>
        <v>100000000</v>
      </c>
      <c r="N20" s="737">
        <f t="shared" si="1"/>
        <v>1927190000</v>
      </c>
      <c r="O20" s="737">
        <f t="shared" si="1"/>
        <v>329810000</v>
      </c>
      <c r="P20" s="737">
        <f t="shared" si="1"/>
        <v>391700000</v>
      </c>
      <c r="Q20" s="1059">
        <v>0</v>
      </c>
      <c r="R20" s="1059"/>
      <c r="S20" s="671">
        <v>0</v>
      </c>
      <c r="T20" s="671">
        <v>0</v>
      </c>
      <c r="U20" s="737">
        <f t="shared" si="2"/>
        <v>22200000</v>
      </c>
    </row>
    <row r="21" spans="1:21" ht="27" customHeight="1" thickBot="1">
      <c r="A21" s="335"/>
      <c r="B21" s="335"/>
      <c r="C21" s="741"/>
      <c r="D21" s="742"/>
      <c r="E21" s="743"/>
      <c r="F21" s="742"/>
      <c r="G21" s="1070" t="s">
        <v>461</v>
      </c>
      <c r="H21" s="1070"/>
      <c r="I21" s="744" t="s">
        <v>94</v>
      </c>
      <c r="J21" s="745"/>
      <c r="K21" s="746">
        <f t="shared" si="0"/>
        <v>773268856</v>
      </c>
      <c r="L21" s="746">
        <f>L9+L12+L15+L18</f>
        <v>0</v>
      </c>
      <c r="M21" s="746">
        <f t="shared" si="1"/>
        <v>0</v>
      </c>
      <c r="N21" s="746">
        <f t="shared" si="1"/>
        <v>601280459</v>
      </c>
      <c r="O21" s="746">
        <f t="shared" si="1"/>
        <v>101322509</v>
      </c>
      <c r="P21" s="746">
        <f t="shared" si="1"/>
        <v>64126415</v>
      </c>
      <c r="Q21" s="1071">
        <v>0</v>
      </c>
      <c r="R21" s="1071"/>
      <c r="S21" s="746">
        <v>0</v>
      </c>
      <c r="T21" s="746">
        <v>0</v>
      </c>
      <c r="U21" s="746">
        <f t="shared" si="2"/>
        <v>6539473</v>
      </c>
    </row>
    <row r="22" spans="1:21" ht="15.75" thickTop="1">
      <c r="A22" s="333"/>
      <c r="B22" s="1072"/>
      <c r="C22" s="1072"/>
      <c r="D22" s="333"/>
      <c r="E22" s="333"/>
      <c r="F22" s="333"/>
      <c r="G22" s="333"/>
      <c r="H22" s="333"/>
      <c r="I22" s="333"/>
      <c r="J22" s="333"/>
      <c r="K22" s="333"/>
      <c r="L22" s="333"/>
      <c r="M22" s="333"/>
      <c r="N22" s="333"/>
      <c r="O22" s="333"/>
      <c r="P22" s="333"/>
      <c r="Q22" s="333"/>
      <c r="R22" s="333"/>
      <c r="S22" s="333"/>
      <c r="T22" s="333"/>
      <c r="U22" s="333"/>
    </row>
    <row r="23" spans="1:21">
      <c r="A23" s="333"/>
      <c r="B23" s="333"/>
      <c r="C23" s="333"/>
      <c r="D23" s="333"/>
      <c r="E23" s="1074" t="s">
        <v>111</v>
      </c>
      <c r="F23" s="1074"/>
      <c r="G23" s="641" t="s">
        <v>69</v>
      </c>
      <c r="H23" s="1075"/>
      <c r="I23" s="1075"/>
      <c r="J23" s="1075"/>
      <c r="K23" s="1074" t="s">
        <v>68</v>
      </c>
      <c r="L23" s="1073" t="s">
        <v>69</v>
      </c>
      <c r="M23" s="1073"/>
      <c r="N23" s="1075"/>
      <c r="O23" s="1075"/>
      <c r="P23" s="1075"/>
      <c r="Q23" s="1075"/>
      <c r="R23" s="333"/>
      <c r="S23" s="333"/>
      <c r="T23" s="333"/>
      <c r="U23" s="344"/>
    </row>
    <row r="24" spans="1:21">
      <c r="A24" s="333"/>
      <c r="B24" s="333"/>
      <c r="C24" s="333"/>
      <c r="D24" s="333"/>
      <c r="E24" s="1074"/>
      <c r="F24" s="1074"/>
      <c r="G24" s="641" t="s">
        <v>70</v>
      </c>
      <c r="H24" s="1073"/>
      <c r="I24" s="1073"/>
      <c r="J24" s="1073"/>
      <c r="K24" s="1074"/>
      <c r="L24" s="1073" t="s">
        <v>70</v>
      </c>
      <c r="M24" s="1073"/>
      <c r="N24" s="1073"/>
      <c r="O24" s="1073"/>
      <c r="P24" s="1073"/>
      <c r="Q24" s="1073"/>
      <c r="R24" s="333"/>
      <c r="S24" s="333"/>
      <c r="T24" s="333"/>
      <c r="U24" s="344"/>
    </row>
    <row r="25" spans="1:21">
      <c r="A25" s="333"/>
      <c r="B25" s="333"/>
      <c r="C25" s="333"/>
      <c r="D25" s="333"/>
      <c r="E25" s="1074"/>
      <c r="F25" s="1074"/>
      <c r="G25" s="641" t="s">
        <v>71</v>
      </c>
      <c r="H25" s="1073"/>
      <c r="I25" s="1073"/>
      <c r="J25" s="1073"/>
      <c r="K25" s="1074"/>
      <c r="L25" s="1073" t="s">
        <v>71</v>
      </c>
      <c r="M25" s="1073"/>
      <c r="N25" s="1073"/>
      <c r="O25" s="1073"/>
      <c r="P25" s="1073"/>
      <c r="Q25" s="1073"/>
      <c r="R25" s="333"/>
      <c r="S25" s="333"/>
      <c r="T25" s="333"/>
      <c r="U25" s="344"/>
    </row>
    <row r="26" spans="1:21">
      <c r="A26" s="333"/>
      <c r="B26" s="333"/>
      <c r="C26" s="1072"/>
      <c r="D26" s="1072"/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3"/>
      <c r="U26" s="333"/>
    </row>
  </sheetData>
  <mergeCells count="49">
    <mergeCell ref="G21:H21"/>
    <mergeCell ref="Q21:R21"/>
    <mergeCell ref="B22:C22"/>
    <mergeCell ref="C26:D26"/>
    <mergeCell ref="H24:J24"/>
    <mergeCell ref="L24:M24"/>
    <mergeCell ref="N24:Q24"/>
    <mergeCell ref="H25:J25"/>
    <mergeCell ref="L25:M25"/>
    <mergeCell ref="N25:Q25"/>
    <mergeCell ref="E23:F25"/>
    <mergeCell ref="H23:J23"/>
    <mergeCell ref="K23:K25"/>
    <mergeCell ref="L23:M23"/>
    <mergeCell ref="N23:Q23"/>
    <mergeCell ref="Q18:R18"/>
    <mergeCell ref="G19:H19"/>
    <mergeCell ref="Q19:R19"/>
    <mergeCell ref="G20:H20"/>
    <mergeCell ref="Q20:R20"/>
    <mergeCell ref="G12:H12"/>
    <mergeCell ref="Q12:R12"/>
    <mergeCell ref="Q14:R14"/>
    <mergeCell ref="Q15:R15"/>
    <mergeCell ref="Q17:R17"/>
    <mergeCell ref="G9:H9"/>
    <mergeCell ref="Q9:R9"/>
    <mergeCell ref="G10:H10"/>
    <mergeCell ref="Q10:R10"/>
    <mergeCell ref="G11:H11"/>
    <mergeCell ref="Q11:R11"/>
    <mergeCell ref="A4:B4"/>
    <mergeCell ref="C4:C6"/>
    <mergeCell ref="D4:D6"/>
    <mergeCell ref="E4:E6"/>
    <mergeCell ref="F4:F6"/>
    <mergeCell ref="G7:H7"/>
    <mergeCell ref="Q7:R7"/>
    <mergeCell ref="G8:H8"/>
    <mergeCell ref="C2:U2"/>
    <mergeCell ref="C3:U3"/>
    <mergeCell ref="G4:H6"/>
    <mergeCell ref="I4:I6"/>
    <mergeCell ref="J4:J6"/>
    <mergeCell ref="K4:U4"/>
    <mergeCell ref="K5:K6"/>
    <mergeCell ref="Q5:R5"/>
    <mergeCell ref="Q6:R6"/>
    <mergeCell ref="Q8:R8"/>
  </mergeCells>
  <pageMargins left="0.25" right="0.21" top="0.48" bottom="0.75" header="0.3" footer="0.3"/>
  <pageSetup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07C58-297B-42D2-AB7E-35E9515D30B2}">
  <dimension ref="A1:Q39"/>
  <sheetViews>
    <sheetView workbookViewId="0">
      <pane xSplit="9" ySplit="6" topLeftCell="J22" activePane="bottomRight" state="frozen"/>
      <selection pane="topRight" activeCell="J1" sqref="J1"/>
      <selection pane="bottomLeft" activeCell="A7" sqref="A7"/>
      <selection pane="bottomRight" activeCell="T32" sqref="T32"/>
    </sheetView>
  </sheetViews>
  <sheetFormatPr defaultRowHeight="15"/>
  <cols>
    <col min="1" max="1" width="3.28515625" style="310" customWidth="1"/>
    <col min="2" max="2" width="0.140625" style="310" customWidth="1"/>
    <col min="3" max="3" width="6" style="310" customWidth="1"/>
    <col min="4" max="4" width="6.42578125" style="310" customWidth="1"/>
    <col min="5" max="5" width="13.42578125" style="310" customWidth="1"/>
    <col min="6" max="6" width="8.140625" style="310" customWidth="1"/>
    <col min="7" max="7" width="33.28515625" style="310" customWidth="1"/>
    <col min="8" max="8" width="1.42578125" style="310" customWidth="1"/>
    <col min="9" max="9" width="14" style="310" customWidth="1"/>
    <col min="10" max="10" width="6.85546875" style="310" customWidth="1"/>
    <col min="11" max="11" width="11.7109375" style="310" customWidth="1"/>
    <col min="12" max="12" width="9.7109375" style="310" customWidth="1"/>
    <col min="13" max="13" width="8.85546875" style="310" customWidth="1"/>
    <col min="14" max="14" width="9.42578125" style="310" customWidth="1"/>
    <col min="15" max="15" width="10.28515625" style="310" customWidth="1"/>
    <col min="16" max="16" width="12.28515625" style="310" customWidth="1"/>
    <col min="17" max="17" width="12.140625" style="310" customWidth="1"/>
    <col min="18" max="16384" width="9.140625" style="310"/>
  </cols>
  <sheetData>
    <row r="1" spans="1:17">
      <c r="A1" s="345"/>
      <c r="B1" s="345"/>
      <c r="C1" s="346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</row>
    <row r="2" spans="1:17">
      <c r="A2" s="347"/>
      <c r="B2" s="347"/>
      <c r="C2" s="1079" t="s">
        <v>457</v>
      </c>
      <c r="D2" s="1079"/>
      <c r="E2" s="1079"/>
      <c r="F2" s="1079"/>
      <c r="G2" s="1079"/>
      <c r="H2" s="1079"/>
      <c r="I2" s="1079"/>
      <c r="J2" s="1079"/>
      <c r="K2" s="1079"/>
      <c r="L2" s="1079"/>
      <c r="M2" s="1079"/>
      <c r="N2" s="1079"/>
      <c r="O2" s="1079"/>
      <c r="P2" s="1079"/>
      <c r="Q2" s="1079"/>
    </row>
    <row r="3" spans="1:17" ht="15.75" thickBot="1">
      <c r="A3" s="347"/>
      <c r="B3" s="347"/>
      <c r="C3" s="1080" t="s">
        <v>678</v>
      </c>
      <c r="D3" s="1080"/>
      <c r="E3" s="1080"/>
      <c r="F3" s="1080"/>
      <c r="G3" s="1080"/>
      <c r="H3" s="1080"/>
      <c r="I3" s="1080"/>
      <c r="J3" s="1080"/>
      <c r="K3" s="1080"/>
      <c r="L3" s="1080"/>
      <c r="M3" s="1080"/>
      <c r="N3" s="1080"/>
      <c r="O3" s="1080"/>
      <c r="P3" s="1080"/>
      <c r="Q3" s="1080"/>
    </row>
    <row r="4" spans="1:17" ht="16.5" customHeight="1" thickTop="1" thickBot="1">
      <c r="A4" s="1083"/>
      <c r="B4" s="1083"/>
      <c r="C4" s="1084" t="s">
        <v>74</v>
      </c>
      <c r="D4" s="1082" t="s">
        <v>26</v>
      </c>
      <c r="E4" s="1082" t="s">
        <v>115</v>
      </c>
      <c r="F4" s="1082" t="s">
        <v>458</v>
      </c>
      <c r="G4" s="1081" t="s">
        <v>273</v>
      </c>
      <c r="H4" s="1081"/>
      <c r="I4" s="1082" t="s">
        <v>117</v>
      </c>
      <c r="J4" s="1082" t="s">
        <v>459</v>
      </c>
      <c r="K4" s="1076" t="s">
        <v>78</v>
      </c>
      <c r="L4" s="1076"/>
      <c r="M4" s="1076"/>
      <c r="N4" s="1076"/>
      <c r="O4" s="1076"/>
      <c r="P4" s="1076"/>
      <c r="Q4" s="1076"/>
    </row>
    <row r="5" spans="1:17" ht="16.5" customHeight="1" thickTop="1" thickBot="1">
      <c r="A5" s="347"/>
      <c r="B5" s="347"/>
      <c r="C5" s="1084"/>
      <c r="D5" s="1082"/>
      <c r="E5" s="1082"/>
      <c r="F5" s="1082"/>
      <c r="G5" s="1081"/>
      <c r="H5" s="1081"/>
      <c r="I5" s="1082"/>
      <c r="J5" s="1082"/>
      <c r="K5" s="1077" t="s">
        <v>79</v>
      </c>
      <c r="L5" s="348" t="s">
        <v>58</v>
      </c>
      <c r="M5" s="348" t="s">
        <v>60</v>
      </c>
      <c r="N5" s="348" t="s">
        <v>43</v>
      </c>
      <c r="O5" s="348" t="s">
        <v>45</v>
      </c>
      <c r="P5" s="348" t="s">
        <v>47</v>
      </c>
      <c r="Q5" s="349" t="s">
        <v>55</v>
      </c>
    </row>
    <row r="6" spans="1:17" ht="63.75" customHeight="1" thickTop="1">
      <c r="A6" s="347"/>
      <c r="B6" s="347"/>
      <c r="C6" s="1084"/>
      <c r="D6" s="1082"/>
      <c r="E6" s="1082"/>
      <c r="F6" s="1082"/>
      <c r="G6" s="1081"/>
      <c r="H6" s="1081"/>
      <c r="I6" s="1082"/>
      <c r="J6" s="1082"/>
      <c r="K6" s="1077"/>
      <c r="L6" s="350" t="s">
        <v>81</v>
      </c>
      <c r="M6" s="350" t="s">
        <v>82</v>
      </c>
      <c r="N6" s="350" t="s">
        <v>83</v>
      </c>
      <c r="O6" s="350" t="s">
        <v>84</v>
      </c>
      <c r="P6" s="350" t="s">
        <v>85</v>
      </c>
      <c r="Q6" s="351" t="s">
        <v>460</v>
      </c>
    </row>
    <row r="7" spans="1:17" ht="37.5" customHeight="1">
      <c r="A7" s="347"/>
      <c r="B7" s="347"/>
      <c r="C7" s="599" t="s">
        <v>4</v>
      </c>
      <c r="D7" s="600" t="s">
        <v>30</v>
      </c>
      <c r="E7" s="601" t="s">
        <v>31</v>
      </c>
      <c r="F7" s="600" t="s">
        <v>157</v>
      </c>
      <c r="G7" s="1078" t="s">
        <v>158</v>
      </c>
      <c r="H7" s="1078"/>
      <c r="I7" s="602" t="s">
        <v>92</v>
      </c>
      <c r="J7" s="603">
        <v>15100</v>
      </c>
      <c r="K7" s="603">
        <f>SUM(L7:T7)</f>
        <v>489194000</v>
      </c>
      <c r="L7" s="603">
        <v>0</v>
      </c>
      <c r="M7" s="603">
        <v>0</v>
      </c>
      <c r="N7" s="603">
        <v>418257000</v>
      </c>
      <c r="O7" s="603">
        <v>70937000</v>
      </c>
      <c r="P7" s="603"/>
      <c r="Q7" s="720">
        <v>0</v>
      </c>
    </row>
    <row r="8" spans="1:17" ht="24.95" customHeight="1">
      <c r="A8" s="347"/>
      <c r="B8" s="347"/>
      <c r="C8" s="599" t="s">
        <v>4</v>
      </c>
      <c r="D8" s="600" t="s">
        <v>30</v>
      </c>
      <c r="E8" s="601" t="s">
        <v>31</v>
      </c>
      <c r="F8" s="600" t="s">
        <v>157</v>
      </c>
      <c r="G8" s="1078" t="s">
        <v>158</v>
      </c>
      <c r="H8" s="1078"/>
      <c r="I8" s="602" t="s">
        <v>93</v>
      </c>
      <c r="J8" s="603">
        <v>15100</v>
      </c>
      <c r="K8" s="603">
        <f t="shared" ref="K8:K30" si="0">SUM(L8:T8)</f>
        <v>491504000</v>
      </c>
      <c r="L8" s="603">
        <v>0</v>
      </c>
      <c r="M8" s="603">
        <v>0</v>
      </c>
      <c r="N8" s="603">
        <v>418257000</v>
      </c>
      <c r="O8" s="603">
        <v>70937000</v>
      </c>
      <c r="P8" s="603"/>
      <c r="Q8" s="720">
        <v>2310000</v>
      </c>
    </row>
    <row r="9" spans="1:17" ht="24.95" customHeight="1">
      <c r="A9" s="347"/>
      <c r="B9" s="347"/>
      <c r="C9" s="599" t="s">
        <v>4</v>
      </c>
      <c r="D9" s="600" t="s">
        <v>30</v>
      </c>
      <c r="E9" s="601" t="s">
        <v>31</v>
      </c>
      <c r="F9" s="600" t="s">
        <v>157</v>
      </c>
      <c r="G9" s="1078" t="s">
        <v>158</v>
      </c>
      <c r="H9" s="1078"/>
      <c r="I9" s="602" t="s">
        <v>94</v>
      </c>
      <c r="J9" s="603">
        <v>5000</v>
      </c>
      <c r="K9" s="603">
        <f t="shared" si="0"/>
        <v>157433736</v>
      </c>
      <c r="L9" s="603">
        <v>0</v>
      </c>
      <c r="M9" s="603">
        <v>0</v>
      </c>
      <c r="N9" s="603">
        <v>134539716</v>
      </c>
      <c r="O9" s="603">
        <v>21955620</v>
      </c>
      <c r="P9" s="603"/>
      <c r="Q9" s="720">
        <v>938400</v>
      </c>
    </row>
    <row r="10" spans="1:17" ht="24.95" customHeight="1">
      <c r="A10" s="347"/>
      <c r="B10" s="347"/>
      <c r="C10" s="599" t="s">
        <v>4</v>
      </c>
      <c r="D10" s="600" t="s">
        <v>30</v>
      </c>
      <c r="E10" s="601" t="s">
        <v>31</v>
      </c>
      <c r="F10" s="600" t="s">
        <v>159</v>
      </c>
      <c r="G10" s="1078" t="s">
        <v>160</v>
      </c>
      <c r="H10" s="1078"/>
      <c r="I10" s="602" t="s">
        <v>92</v>
      </c>
      <c r="J10" s="603">
        <v>2035</v>
      </c>
      <c r="K10" s="603">
        <f t="shared" si="0"/>
        <v>83367000</v>
      </c>
      <c r="L10" s="603">
        <v>0</v>
      </c>
      <c r="M10" s="603">
        <v>0</v>
      </c>
      <c r="N10" s="603"/>
      <c r="O10" s="603"/>
      <c r="P10" s="603">
        <v>83367000</v>
      </c>
      <c r="Q10" s="604"/>
    </row>
    <row r="11" spans="1:17" ht="24.95" customHeight="1">
      <c r="A11" s="347"/>
      <c r="B11" s="347"/>
      <c r="C11" s="599" t="s">
        <v>4</v>
      </c>
      <c r="D11" s="600" t="s">
        <v>30</v>
      </c>
      <c r="E11" s="601" t="s">
        <v>31</v>
      </c>
      <c r="F11" s="600" t="s">
        <v>159</v>
      </c>
      <c r="G11" s="1078" t="s">
        <v>160</v>
      </c>
      <c r="H11" s="1078"/>
      <c r="I11" s="602" t="s">
        <v>93</v>
      </c>
      <c r="J11" s="603">
        <v>2035</v>
      </c>
      <c r="K11" s="603">
        <f t="shared" si="0"/>
        <v>83367000</v>
      </c>
      <c r="L11" s="603">
        <v>0</v>
      </c>
      <c r="M11" s="603">
        <v>0</v>
      </c>
      <c r="N11" s="603"/>
      <c r="O11" s="603"/>
      <c r="P11" s="603">
        <v>83367000</v>
      </c>
      <c r="Q11" s="604"/>
    </row>
    <row r="12" spans="1:17" ht="24.95" customHeight="1">
      <c r="A12" s="347"/>
      <c r="B12" s="347"/>
      <c r="C12" s="599" t="s">
        <v>4</v>
      </c>
      <c r="D12" s="600" t="s">
        <v>30</v>
      </c>
      <c r="E12" s="601" t="s">
        <v>31</v>
      </c>
      <c r="F12" s="600" t="s">
        <v>159</v>
      </c>
      <c r="G12" s="1078" t="s">
        <v>160</v>
      </c>
      <c r="H12" s="1078"/>
      <c r="I12" s="602" t="s">
        <v>94</v>
      </c>
      <c r="J12" s="603">
        <v>425</v>
      </c>
      <c r="K12" s="603">
        <f t="shared" si="0"/>
        <v>17287467</v>
      </c>
      <c r="L12" s="603">
        <v>0</v>
      </c>
      <c r="M12" s="603">
        <v>0</v>
      </c>
      <c r="N12" s="603"/>
      <c r="O12" s="603"/>
      <c r="P12" s="603">
        <v>17287467</v>
      </c>
      <c r="Q12" s="604"/>
    </row>
    <row r="13" spans="1:17" ht="24.95" customHeight="1">
      <c r="A13" s="347"/>
      <c r="B13" s="347"/>
      <c r="C13" s="599" t="s">
        <v>4</v>
      </c>
      <c r="D13" s="600" t="s">
        <v>30</v>
      </c>
      <c r="E13" s="601" t="s">
        <v>31</v>
      </c>
      <c r="F13" s="600" t="s">
        <v>163</v>
      </c>
      <c r="G13" s="1078" t="s">
        <v>164</v>
      </c>
      <c r="H13" s="1078"/>
      <c r="I13" s="602" t="s">
        <v>92</v>
      </c>
      <c r="J13" s="603">
        <v>749</v>
      </c>
      <c r="K13" s="603">
        <f t="shared" si="0"/>
        <v>123416000</v>
      </c>
      <c r="L13" s="603">
        <v>0</v>
      </c>
      <c r="M13" s="603">
        <v>0</v>
      </c>
      <c r="N13" s="603">
        <v>102213000</v>
      </c>
      <c r="O13" s="603">
        <v>17833000</v>
      </c>
      <c r="P13" s="603">
        <v>3370000</v>
      </c>
      <c r="Q13" s="604"/>
    </row>
    <row r="14" spans="1:17" ht="24.95" customHeight="1">
      <c r="A14" s="347"/>
      <c r="B14" s="347"/>
      <c r="C14" s="599" t="s">
        <v>4</v>
      </c>
      <c r="D14" s="600" t="s">
        <v>30</v>
      </c>
      <c r="E14" s="601" t="s">
        <v>31</v>
      </c>
      <c r="F14" s="600" t="s">
        <v>163</v>
      </c>
      <c r="G14" s="1078" t="s">
        <v>164</v>
      </c>
      <c r="H14" s="1078"/>
      <c r="I14" s="602" t="s">
        <v>93</v>
      </c>
      <c r="J14" s="603">
        <v>749</v>
      </c>
      <c r="K14" s="603">
        <f t="shared" si="0"/>
        <v>123416000</v>
      </c>
      <c r="L14" s="603">
        <v>0</v>
      </c>
      <c r="M14" s="603">
        <v>0</v>
      </c>
      <c r="N14" s="603">
        <v>102213000</v>
      </c>
      <c r="O14" s="603">
        <v>17833000</v>
      </c>
      <c r="P14" s="603">
        <v>3370000</v>
      </c>
      <c r="Q14" s="604"/>
    </row>
    <row r="15" spans="1:17" ht="24.95" customHeight="1">
      <c r="A15" s="347"/>
      <c r="B15" s="347"/>
      <c r="C15" s="599" t="s">
        <v>4</v>
      </c>
      <c r="D15" s="600" t="s">
        <v>30</v>
      </c>
      <c r="E15" s="601" t="s">
        <v>31</v>
      </c>
      <c r="F15" s="600" t="s">
        <v>163</v>
      </c>
      <c r="G15" s="1078" t="s">
        <v>164</v>
      </c>
      <c r="H15" s="1078"/>
      <c r="I15" s="602" t="s">
        <v>94</v>
      </c>
      <c r="J15" s="603">
        <v>226</v>
      </c>
      <c r="K15" s="603">
        <f t="shared" si="0"/>
        <v>37335209</v>
      </c>
      <c r="L15" s="603">
        <v>0</v>
      </c>
      <c r="M15" s="603">
        <v>0</v>
      </c>
      <c r="N15" s="603">
        <v>31683684</v>
      </c>
      <c r="O15" s="603">
        <v>5200572</v>
      </c>
      <c r="P15" s="603">
        <v>450953</v>
      </c>
      <c r="Q15" s="604"/>
    </row>
    <row r="16" spans="1:17" ht="24.95" customHeight="1">
      <c r="A16" s="347"/>
      <c r="B16" s="347"/>
      <c r="C16" s="599" t="s">
        <v>4</v>
      </c>
      <c r="D16" s="600" t="s">
        <v>30</v>
      </c>
      <c r="E16" s="601" t="s">
        <v>31</v>
      </c>
      <c r="F16" s="600" t="s">
        <v>165</v>
      </c>
      <c r="G16" s="1078" t="s">
        <v>166</v>
      </c>
      <c r="H16" s="1078"/>
      <c r="I16" s="602" t="s">
        <v>92</v>
      </c>
      <c r="J16" s="605">
        <v>10</v>
      </c>
      <c r="K16" s="603">
        <f t="shared" si="0"/>
        <v>1000000</v>
      </c>
      <c r="L16" s="603">
        <v>0</v>
      </c>
      <c r="M16" s="603">
        <v>1000000</v>
      </c>
      <c r="N16" s="603">
        <v>0</v>
      </c>
      <c r="O16" s="603">
        <v>0</v>
      </c>
      <c r="P16" s="603">
        <v>0</v>
      </c>
      <c r="Q16" s="604"/>
    </row>
    <row r="17" spans="1:17" ht="24.95" customHeight="1">
      <c r="A17" s="347"/>
      <c r="B17" s="347"/>
      <c r="C17" s="599" t="s">
        <v>4</v>
      </c>
      <c r="D17" s="600" t="s">
        <v>30</v>
      </c>
      <c r="E17" s="601" t="s">
        <v>31</v>
      </c>
      <c r="F17" s="600" t="s">
        <v>165</v>
      </c>
      <c r="G17" s="1078" t="s">
        <v>166</v>
      </c>
      <c r="H17" s="1078"/>
      <c r="I17" s="602" t="s">
        <v>93</v>
      </c>
      <c r="J17" s="605">
        <v>0</v>
      </c>
      <c r="K17" s="603">
        <f t="shared" si="0"/>
        <v>1000000</v>
      </c>
      <c r="L17" s="603">
        <v>0</v>
      </c>
      <c r="M17" s="603">
        <v>1000000</v>
      </c>
      <c r="N17" s="603">
        <v>0</v>
      </c>
      <c r="O17" s="603">
        <v>0</v>
      </c>
      <c r="P17" s="603">
        <v>0</v>
      </c>
      <c r="Q17" s="604"/>
    </row>
    <row r="18" spans="1:17" ht="24.95" customHeight="1">
      <c r="A18" s="347"/>
      <c r="B18" s="347"/>
      <c r="C18" s="599" t="s">
        <v>4</v>
      </c>
      <c r="D18" s="600" t="s">
        <v>30</v>
      </c>
      <c r="E18" s="601" t="s">
        <v>31</v>
      </c>
      <c r="F18" s="600" t="s">
        <v>165</v>
      </c>
      <c r="G18" s="1078" t="s">
        <v>166</v>
      </c>
      <c r="H18" s="1078"/>
      <c r="I18" s="602" t="s">
        <v>94</v>
      </c>
      <c r="J18" s="605">
        <v>0</v>
      </c>
      <c r="K18" s="603">
        <f t="shared" si="0"/>
        <v>0</v>
      </c>
      <c r="L18" s="603">
        <v>0</v>
      </c>
      <c r="M18" s="603">
        <v>0</v>
      </c>
      <c r="N18" s="603">
        <v>0</v>
      </c>
      <c r="O18" s="603">
        <v>0</v>
      </c>
      <c r="P18" s="603">
        <v>0</v>
      </c>
      <c r="Q18" s="604"/>
    </row>
    <row r="19" spans="1:17" ht="24.95" customHeight="1">
      <c r="A19" s="347"/>
      <c r="B19" s="347"/>
      <c r="C19" s="599" t="s">
        <v>4</v>
      </c>
      <c r="D19" s="600" t="s">
        <v>30</v>
      </c>
      <c r="E19" s="601" t="s">
        <v>31</v>
      </c>
      <c r="F19" s="600" t="s">
        <v>169</v>
      </c>
      <c r="G19" s="1078" t="s">
        <v>170</v>
      </c>
      <c r="H19" s="1078"/>
      <c r="I19" s="602" t="s">
        <v>92</v>
      </c>
      <c r="J19" s="605">
        <v>10</v>
      </c>
      <c r="K19" s="603">
        <f t="shared" si="0"/>
        <v>1000000</v>
      </c>
      <c r="L19" s="603">
        <v>0</v>
      </c>
      <c r="M19" s="603">
        <v>1000000</v>
      </c>
      <c r="N19" s="603">
        <v>0</v>
      </c>
      <c r="O19" s="603">
        <v>0</v>
      </c>
      <c r="P19" s="603">
        <v>0</v>
      </c>
      <c r="Q19" s="604"/>
    </row>
    <row r="20" spans="1:17" ht="24.95" customHeight="1">
      <c r="A20" s="347"/>
      <c r="B20" s="347"/>
      <c r="C20" s="599" t="s">
        <v>4</v>
      </c>
      <c r="D20" s="600" t="s">
        <v>30</v>
      </c>
      <c r="E20" s="601" t="s">
        <v>31</v>
      </c>
      <c r="F20" s="600" t="s">
        <v>169</v>
      </c>
      <c r="G20" s="1078" t="s">
        <v>170</v>
      </c>
      <c r="H20" s="1078"/>
      <c r="I20" s="602" t="s">
        <v>93</v>
      </c>
      <c r="J20" s="605">
        <v>10</v>
      </c>
      <c r="K20" s="603">
        <f t="shared" si="0"/>
        <v>1000000</v>
      </c>
      <c r="L20" s="603">
        <v>0</v>
      </c>
      <c r="M20" s="603">
        <v>1000000</v>
      </c>
      <c r="N20" s="603">
        <v>0</v>
      </c>
      <c r="O20" s="603">
        <v>0</v>
      </c>
      <c r="P20" s="603">
        <v>0</v>
      </c>
      <c r="Q20" s="604"/>
    </row>
    <row r="21" spans="1:17" ht="24.95" customHeight="1">
      <c r="A21" s="347"/>
      <c r="B21" s="347"/>
      <c r="C21" s="599" t="s">
        <v>4</v>
      </c>
      <c r="D21" s="600" t="s">
        <v>30</v>
      </c>
      <c r="E21" s="601" t="s">
        <v>31</v>
      </c>
      <c r="F21" s="600" t="s">
        <v>169</v>
      </c>
      <c r="G21" s="1078" t="s">
        <v>170</v>
      </c>
      <c r="H21" s="1078"/>
      <c r="I21" s="602" t="s">
        <v>94</v>
      </c>
      <c r="J21" s="605">
        <v>0</v>
      </c>
      <c r="K21" s="603">
        <f t="shared" si="0"/>
        <v>0</v>
      </c>
      <c r="L21" s="603">
        <v>0</v>
      </c>
      <c r="M21" s="603">
        <v>0</v>
      </c>
      <c r="N21" s="603">
        <v>0</v>
      </c>
      <c r="O21" s="603">
        <v>0</v>
      </c>
      <c r="P21" s="603">
        <v>0</v>
      </c>
      <c r="Q21" s="604"/>
    </row>
    <row r="22" spans="1:17" ht="24.95" customHeight="1">
      <c r="A22" s="347"/>
      <c r="B22" s="347"/>
      <c r="C22" s="599" t="s">
        <v>4</v>
      </c>
      <c r="D22" s="600" t="s">
        <v>30</v>
      </c>
      <c r="E22" s="601" t="s">
        <v>31</v>
      </c>
      <c r="F22" s="600" t="s">
        <v>390</v>
      </c>
      <c r="G22" s="1078" t="s">
        <v>391</v>
      </c>
      <c r="H22" s="1078"/>
      <c r="I22" s="602" t="s">
        <v>92</v>
      </c>
      <c r="J22" s="605">
        <v>10</v>
      </c>
      <c r="K22" s="603">
        <f t="shared" si="0"/>
        <v>1000000</v>
      </c>
      <c r="L22" s="603">
        <v>0</v>
      </c>
      <c r="M22" s="603">
        <v>1000000</v>
      </c>
      <c r="N22" s="603">
        <v>0</v>
      </c>
      <c r="O22" s="603">
        <v>0</v>
      </c>
      <c r="P22" s="603">
        <v>0</v>
      </c>
      <c r="Q22" s="604"/>
    </row>
    <row r="23" spans="1:17" ht="24.95" customHeight="1">
      <c r="A23" s="347"/>
      <c r="B23" s="347"/>
      <c r="C23" s="599" t="s">
        <v>4</v>
      </c>
      <c r="D23" s="600" t="s">
        <v>30</v>
      </c>
      <c r="E23" s="601" t="s">
        <v>31</v>
      </c>
      <c r="F23" s="600" t="s">
        <v>390</v>
      </c>
      <c r="G23" s="1078" t="s">
        <v>391</v>
      </c>
      <c r="H23" s="1078"/>
      <c r="I23" s="602" t="s">
        <v>93</v>
      </c>
      <c r="J23" s="605">
        <v>10</v>
      </c>
      <c r="K23" s="603">
        <f t="shared" si="0"/>
        <v>1000000</v>
      </c>
      <c r="L23" s="603">
        <v>0</v>
      </c>
      <c r="M23" s="603">
        <v>1000000</v>
      </c>
      <c r="N23" s="603">
        <v>0</v>
      </c>
      <c r="O23" s="603">
        <v>0</v>
      </c>
      <c r="P23" s="603">
        <v>0</v>
      </c>
      <c r="Q23" s="604"/>
    </row>
    <row r="24" spans="1:17" ht="24.95" customHeight="1">
      <c r="A24" s="347"/>
      <c r="B24" s="347"/>
      <c r="C24" s="599" t="s">
        <v>4</v>
      </c>
      <c r="D24" s="600" t="s">
        <v>30</v>
      </c>
      <c r="E24" s="601" t="s">
        <v>31</v>
      </c>
      <c r="F24" s="600" t="s">
        <v>390</v>
      </c>
      <c r="G24" s="1078" t="s">
        <v>391</v>
      </c>
      <c r="H24" s="1078"/>
      <c r="I24" s="602" t="s">
        <v>94</v>
      </c>
      <c r="J24" s="605">
        <v>0</v>
      </c>
      <c r="K24" s="603">
        <f t="shared" si="0"/>
        <v>0</v>
      </c>
      <c r="L24" s="603">
        <v>0</v>
      </c>
      <c r="M24" s="603"/>
      <c r="N24" s="603">
        <v>0</v>
      </c>
      <c r="O24" s="603">
        <v>0</v>
      </c>
      <c r="P24" s="603">
        <v>0</v>
      </c>
      <c r="Q24" s="604"/>
    </row>
    <row r="25" spans="1:17" ht="24.95" customHeight="1">
      <c r="A25" s="347"/>
      <c r="B25" s="347"/>
      <c r="C25" s="599" t="s">
        <v>4</v>
      </c>
      <c r="D25" s="600" t="s">
        <v>30</v>
      </c>
      <c r="E25" s="601" t="s">
        <v>31</v>
      </c>
      <c r="F25" s="600" t="s">
        <v>350</v>
      </c>
      <c r="G25" s="1078" t="s">
        <v>351</v>
      </c>
      <c r="H25" s="1078"/>
      <c r="I25" s="602" t="s">
        <v>92</v>
      </c>
      <c r="J25" s="605">
        <v>10</v>
      </c>
      <c r="K25" s="603">
        <f t="shared" si="0"/>
        <v>1000000</v>
      </c>
      <c r="L25" s="603">
        <v>0</v>
      </c>
      <c r="M25" s="603">
        <v>1000000</v>
      </c>
      <c r="N25" s="603">
        <v>0</v>
      </c>
      <c r="O25" s="603">
        <v>0</v>
      </c>
      <c r="P25" s="603">
        <v>0</v>
      </c>
      <c r="Q25" s="604"/>
    </row>
    <row r="26" spans="1:17" ht="24.95" customHeight="1">
      <c r="A26" s="347"/>
      <c r="B26" s="347"/>
      <c r="C26" s="599" t="s">
        <v>4</v>
      </c>
      <c r="D26" s="600" t="s">
        <v>30</v>
      </c>
      <c r="E26" s="601" t="s">
        <v>31</v>
      </c>
      <c r="F26" s="600" t="s">
        <v>350</v>
      </c>
      <c r="G26" s="1078" t="s">
        <v>351</v>
      </c>
      <c r="H26" s="1078"/>
      <c r="I26" s="602" t="s">
        <v>93</v>
      </c>
      <c r="J26" s="605">
        <v>10</v>
      </c>
      <c r="K26" s="603">
        <f t="shared" si="0"/>
        <v>1000000</v>
      </c>
      <c r="L26" s="603">
        <v>0</v>
      </c>
      <c r="M26" s="603">
        <v>1000000</v>
      </c>
      <c r="N26" s="603">
        <v>0</v>
      </c>
      <c r="O26" s="603">
        <v>0</v>
      </c>
      <c r="P26" s="603">
        <v>0</v>
      </c>
      <c r="Q26" s="604"/>
    </row>
    <row r="27" spans="1:17" ht="24.95" customHeight="1">
      <c r="A27" s="347"/>
      <c r="B27" s="347"/>
      <c r="C27" s="599" t="s">
        <v>4</v>
      </c>
      <c r="D27" s="600" t="s">
        <v>30</v>
      </c>
      <c r="E27" s="601" t="s">
        <v>31</v>
      </c>
      <c r="F27" s="600" t="s">
        <v>350</v>
      </c>
      <c r="G27" s="1078" t="s">
        <v>351</v>
      </c>
      <c r="H27" s="1078"/>
      <c r="I27" s="602" t="s">
        <v>94</v>
      </c>
      <c r="J27" s="605">
        <v>0</v>
      </c>
      <c r="K27" s="603">
        <f t="shared" si="0"/>
        <v>0</v>
      </c>
      <c r="L27" s="603">
        <v>0</v>
      </c>
      <c r="M27" s="603"/>
      <c r="N27" s="603">
        <v>0</v>
      </c>
      <c r="O27" s="603">
        <v>0</v>
      </c>
      <c r="P27" s="603">
        <v>0</v>
      </c>
      <c r="Q27" s="604"/>
    </row>
    <row r="28" spans="1:17" ht="24.95" customHeight="1">
      <c r="A28" s="347"/>
      <c r="B28" s="347"/>
      <c r="C28" s="599" t="s">
        <v>4</v>
      </c>
      <c r="D28" s="600" t="s">
        <v>30</v>
      </c>
      <c r="E28" s="601" t="s">
        <v>31</v>
      </c>
      <c r="F28" s="600" t="s">
        <v>723</v>
      </c>
      <c r="G28" s="1078" t="s">
        <v>448</v>
      </c>
      <c r="H28" s="1078"/>
      <c r="I28" s="602" t="s">
        <v>92</v>
      </c>
      <c r="J28" s="605">
        <v>10</v>
      </c>
      <c r="K28" s="603">
        <f t="shared" si="0"/>
        <v>1000000</v>
      </c>
      <c r="L28" s="603">
        <v>0</v>
      </c>
      <c r="M28" s="603">
        <v>1000000</v>
      </c>
      <c r="N28" s="603">
        <v>0</v>
      </c>
      <c r="O28" s="603">
        <v>0</v>
      </c>
      <c r="P28" s="603">
        <v>0</v>
      </c>
      <c r="Q28" s="604"/>
    </row>
    <row r="29" spans="1:17" ht="24.95" customHeight="1">
      <c r="A29" s="347"/>
      <c r="B29" s="347"/>
      <c r="C29" s="599" t="s">
        <v>4</v>
      </c>
      <c r="D29" s="600" t="s">
        <v>30</v>
      </c>
      <c r="E29" s="601" t="s">
        <v>31</v>
      </c>
      <c r="F29" s="600" t="s">
        <v>723</v>
      </c>
      <c r="G29" s="1078" t="s">
        <v>448</v>
      </c>
      <c r="H29" s="1078"/>
      <c r="I29" s="602" t="s">
        <v>93</v>
      </c>
      <c r="J29" s="605">
        <v>10</v>
      </c>
      <c r="K29" s="603">
        <f t="shared" si="0"/>
        <v>1000000</v>
      </c>
      <c r="L29" s="603">
        <v>0</v>
      </c>
      <c r="M29" s="603">
        <v>1000000</v>
      </c>
      <c r="N29" s="603">
        <v>0</v>
      </c>
      <c r="O29" s="603">
        <v>0</v>
      </c>
      <c r="P29" s="603">
        <v>0</v>
      </c>
      <c r="Q29" s="604"/>
    </row>
    <row r="30" spans="1:17" ht="24.95" customHeight="1">
      <c r="A30" s="347"/>
      <c r="B30" s="347"/>
      <c r="C30" s="599" t="s">
        <v>4</v>
      </c>
      <c r="D30" s="600" t="s">
        <v>30</v>
      </c>
      <c r="E30" s="601" t="s">
        <v>31</v>
      </c>
      <c r="F30" s="600" t="s">
        <v>723</v>
      </c>
      <c r="G30" s="1078" t="s">
        <v>448</v>
      </c>
      <c r="H30" s="1078"/>
      <c r="I30" s="602" t="s">
        <v>94</v>
      </c>
      <c r="J30" s="605">
        <v>0</v>
      </c>
      <c r="K30" s="603">
        <f t="shared" si="0"/>
        <v>0</v>
      </c>
      <c r="L30" s="603">
        <v>0</v>
      </c>
      <c r="M30" s="603">
        <v>0</v>
      </c>
      <c r="N30" s="603">
        <v>0</v>
      </c>
      <c r="O30" s="603">
        <v>0</v>
      </c>
      <c r="P30" s="603">
        <v>0</v>
      </c>
      <c r="Q30" s="604"/>
    </row>
    <row r="31" spans="1:17" ht="24.95" customHeight="1">
      <c r="A31" s="347"/>
      <c r="B31" s="347"/>
      <c r="C31" s="599"/>
      <c r="D31" s="600"/>
      <c r="E31" s="601"/>
      <c r="F31" s="600"/>
      <c r="G31" s="1078" t="s">
        <v>461</v>
      </c>
      <c r="H31" s="1078"/>
      <c r="I31" s="602" t="s">
        <v>92</v>
      </c>
      <c r="J31" s="603"/>
      <c r="K31" s="606">
        <f>K7+K10+K13+K16+K19+K22+K25+K28</f>
        <v>700977000</v>
      </c>
      <c r="L31" s="603">
        <f>L7+L10+L13+L16+L19+L22+L25+L28</f>
        <v>0</v>
      </c>
      <c r="M31" s="603">
        <f t="shared" ref="M31:Q31" si="1">M7+M10+M13+M16+M19+M22+M25+M28</f>
        <v>5000000</v>
      </c>
      <c r="N31" s="603">
        <f t="shared" si="1"/>
        <v>520470000</v>
      </c>
      <c r="O31" s="603">
        <f t="shared" si="1"/>
        <v>88770000</v>
      </c>
      <c r="P31" s="603">
        <f t="shared" si="1"/>
        <v>86737000</v>
      </c>
      <c r="Q31" s="603">
        <f t="shared" si="1"/>
        <v>0</v>
      </c>
    </row>
    <row r="32" spans="1:17" ht="24.95" customHeight="1">
      <c r="A32" s="347"/>
      <c r="B32" s="347"/>
      <c r="C32" s="599"/>
      <c r="D32" s="600"/>
      <c r="E32" s="601"/>
      <c r="F32" s="600"/>
      <c r="G32" s="1078" t="s">
        <v>461</v>
      </c>
      <c r="H32" s="1078"/>
      <c r="I32" s="602" t="s">
        <v>93</v>
      </c>
      <c r="J32" s="603"/>
      <c r="K32" s="606">
        <f t="shared" ref="K32:K33" si="2">K8+K11+K14+K17+K20+K23+K26+K29</f>
        <v>703287000</v>
      </c>
      <c r="L32" s="603">
        <f t="shared" ref="L32:Q32" si="3">L8+L11+L14+L17+L20+L23+L26+L29</f>
        <v>0</v>
      </c>
      <c r="M32" s="603">
        <f t="shared" si="3"/>
        <v>5000000</v>
      </c>
      <c r="N32" s="603">
        <f t="shared" si="3"/>
        <v>520470000</v>
      </c>
      <c r="O32" s="603">
        <f t="shared" si="3"/>
        <v>88770000</v>
      </c>
      <c r="P32" s="603">
        <f t="shared" si="3"/>
        <v>86737000</v>
      </c>
      <c r="Q32" s="603">
        <f t="shared" si="3"/>
        <v>2310000</v>
      </c>
    </row>
    <row r="33" spans="1:17" ht="24.95" customHeight="1">
      <c r="A33" s="347"/>
      <c r="B33" s="347"/>
      <c r="C33" s="599"/>
      <c r="D33" s="600"/>
      <c r="E33" s="601"/>
      <c r="F33" s="600"/>
      <c r="G33" s="1078" t="s">
        <v>461</v>
      </c>
      <c r="H33" s="1078"/>
      <c r="I33" s="602" t="s">
        <v>94</v>
      </c>
      <c r="J33" s="603"/>
      <c r="K33" s="606">
        <f t="shared" si="2"/>
        <v>212056412</v>
      </c>
      <c r="L33" s="603">
        <f t="shared" ref="L33:Q33" si="4">L9+L12+L15+L18+L21+L24+L27+L30</f>
        <v>0</v>
      </c>
      <c r="M33" s="603">
        <f t="shared" si="4"/>
        <v>0</v>
      </c>
      <c r="N33" s="603">
        <f t="shared" si="4"/>
        <v>166223400</v>
      </c>
      <c r="O33" s="603">
        <f t="shared" si="4"/>
        <v>27156192</v>
      </c>
      <c r="P33" s="603">
        <f t="shared" si="4"/>
        <v>17738420</v>
      </c>
      <c r="Q33" s="603">
        <f t="shared" si="4"/>
        <v>938400</v>
      </c>
    </row>
    <row r="34" spans="1:17" ht="24.95" customHeight="1">
      <c r="A34" s="345"/>
      <c r="B34" s="352"/>
      <c r="C34" s="352"/>
      <c r="D34" s="345"/>
      <c r="E34" s="345"/>
      <c r="F34" s="345"/>
      <c r="G34" s="345"/>
      <c r="H34" s="345"/>
      <c r="I34" s="345"/>
      <c r="J34" s="345"/>
      <c r="K34" s="345"/>
      <c r="L34" s="345"/>
      <c r="M34" s="345"/>
      <c r="N34" s="345"/>
      <c r="O34" s="345"/>
      <c r="P34" s="345"/>
      <c r="Q34" s="345"/>
    </row>
    <row r="35" spans="1:17">
      <c r="A35" s="52"/>
      <c r="B35" s="805"/>
      <c r="C35" s="805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</row>
    <row r="36" spans="1:17" ht="24.95" customHeight="1">
      <c r="A36" s="52"/>
      <c r="B36" s="52"/>
      <c r="C36" s="52"/>
      <c r="D36" s="52"/>
      <c r="E36" s="1086" t="s">
        <v>111</v>
      </c>
      <c r="F36" s="1087"/>
      <c r="G36" s="326" t="s">
        <v>69</v>
      </c>
      <c r="H36" s="1098"/>
      <c r="I36" s="1098"/>
      <c r="J36" s="1098"/>
      <c r="K36" s="1086" t="s">
        <v>68</v>
      </c>
      <c r="L36" s="1085" t="s">
        <v>69</v>
      </c>
      <c r="M36" s="1092"/>
      <c r="N36" s="1096"/>
      <c r="O36" s="1097"/>
      <c r="P36" s="1097"/>
      <c r="Q36" s="353"/>
    </row>
    <row r="37" spans="1:17" ht="24.95" customHeight="1">
      <c r="A37" s="52"/>
      <c r="B37" s="52"/>
      <c r="C37" s="52"/>
      <c r="D37" s="52"/>
      <c r="E37" s="1088"/>
      <c r="F37" s="1089"/>
      <c r="G37" s="326" t="s">
        <v>70</v>
      </c>
      <c r="H37" s="1085"/>
      <c r="I37" s="1085"/>
      <c r="J37" s="1085"/>
      <c r="K37" s="1088"/>
      <c r="L37" s="1085" t="s">
        <v>70</v>
      </c>
      <c r="M37" s="1092"/>
      <c r="N37" s="1093"/>
      <c r="O37" s="1085"/>
      <c r="P37" s="1085"/>
      <c r="Q37" s="353"/>
    </row>
    <row r="38" spans="1:17" ht="24.95" customHeight="1">
      <c r="A38" s="52"/>
      <c r="B38" s="52"/>
      <c r="C38" s="52"/>
      <c r="D38" s="52"/>
      <c r="E38" s="1090"/>
      <c r="F38" s="1091"/>
      <c r="G38" s="326" t="s">
        <v>71</v>
      </c>
      <c r="H38" s="1085"/>
      <c r="I38" s="1085"/>
      <c r="J38" s="1085"/>
      <c r="K38" s="1090"/>
      <c r="L38" s="1085" t="s">
        <v>71</v>
      </c>
      <c r="M38" s="1092"/>
      <c r="N38" s="1094"/>
      <c r="O38" s="1095"/>
      <c r="P38" s="1095"/>
      <c r="Q38" s="353"/>
    </row>
    <row r="39" spans="1:17">
      <c r="A39" s="52"/>
      <c r="B39" s="52"/>
      <c r="C39" s="805"/>
      <c r="D39" s="805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</row>
  </sheetData>
  <mergeCells count="52">
    <mergeCell ref="L37:M37"/>
    <mergeCell ref="N37:P37"/>
    <mergeCell ref="H38:J38"/>
    <mergeCell ref="L38:M38"/>
    <mergeCell ref="N38:P38"/>
    <mergeCell ref="K36:K38"/>
    <mergeCell ref="L36:M36"/>
    <mergeCell ref="N36:P36"/>
    <mergeCell ref="H36:J36"/>
    <mergeCell ref="G29:H29"/>
    <mergeCell ref="G30:H30"/>
    <mergeCell ref="G31:H31"/>
    <mergeCell ref="C39:D39"/>
    <mergeCell ref="H37:J37"/>
    <mergeCell ref="G32:H32"/>
    <mergeCell ref="G33:H33"/>
    <mergeCell ref="B35:C35"/>
    <mergeCell ref="E36:F38"/>
    <mergeCell ref="G26:H26"/>
    <mergeCell ref="G27:H27"/>
    <mergeCell ref="G28:H28"/>
    <mergeCell ref="G23:H23"/>
    <mergeCell ref="G24:H24"/>
    <mergeCell ref="G25:H25"/>
    <mergeCell ref="G21:H21"/>
    <mergeCell ref="G22:H22"/>
    <mergeCell ref="G17:H17"/>
    <mergeCell ref="G18:H18"/>
    <mergeCell ref="G19:H19"/>
    <mergeCell ref="G14:H14"/>
    <mergeCell ref="G15:H15"/>
    <mergeCell ref="G16:H16"/>
    <mergeCell ref="G13:H13"/>
    <mergeCell ref="G20:H20"/>
    <mergeCell ref="G11:H11"/>
    <mergeCell ref="G12:H12"/>
    <mergeCell ref="G8:H8"/>
    <mergeCell ref="G9:H9"/>
    <mergeCell ref="G10:H10"/>
    <mergeCell ref="A4:B4"/>
    <mergeCell ref="C4:C6"/>
    <mergeCell ref="D4:D6"/>
    <mergeCell ref="E4:E6"/>
    <mergeCell ref="F4:F6"/>
    <mergeCell ref="K4:Q4"/>
    <mergeCell ref="K5:K6"/>
    <mergeCell ref="G7:H7"/>
    <mergeCell ref="C2:Q2"/>
    <mergeCell ref="C3:Q3"/>
    <mergeCell ref="G4:H6"/>
    <mergeCell ref="I4:I6"/>
    <mergeCell ref="J4:J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9E87F-95F3-4D95-AC7F-A6A5980C75EE}">
  <dimension ref="A1:T26"/>
  <sheetViews>
    <sheetView workbookViewId="0">
      <pane xSplit="8" ySplit="6" topLeftCell="I10" activePane="bottomRight" state="frozen"/>
      <selection pane="topRight" activeCell="I1" sqref="I1"/>
      <selection pane="bottomLeft" activeCell="A7" sqref="A7"/>
      <selection pane="bottomRight" activeCell="W19" sqref="W19"/>
    </sheetView>
  </sheetViews>
  <sheetFormatPr defaultRowHeight="15"/>
  <cols>
    <col min="1" max="1" width="3.28515625" style="310" customWidth="1"/>
    <col min="2" max="2" width="0.140625" style="310" customWidth="1"/>
    <col min="3" max="3" width="9" style="310" customWidth="1"/>
    <col min="4" max="4" width="9.140625" style="310"/>
    <col min="5" max="5" width="14.42578125" style="310" customWidth="1"/>
    <col min="6" max="6" width="9.7109375" style="310" customWidth="1"/>
    <col min="7" max="7" width="33.28515625" style="310" customWidth="1"/>
    <col min="8" max="8" width="0.140625" style="310" customWidth="1"/>
    <col min="9" max="9" width="18.28515625" style="310" customWidth="1"/>
    <col min="10" max="10" width="9.85546875" style="310" customWidth="1"/>
    <col min="11" max="11" width="15" style="310" customWidth="1"/>
    <col min="12" max="12" width="12.140625" style="310" customWidth="1"/>
    <col min="13" max="14" width="13.85546875" style="310" customWidth="1"/>
    <col min="15" max="15" width="14" style="310" customWidth="1"/>
    <col min="16" max="16" width="13.7109375" style="310" customWidth="1"/>
    <col min="17" max="17" width="8.140625" style="310" customWidth="1"/>
    <col min="18" max="18" width="7.85546875" style="310" customWidth="1"/>
    <col min="19" max="19" width="7.5703125" style="310" customWidth="1"/>
    <col min="20" max="20" width="15" style="310" customWidth="1"/>
    <col min="21" max="16384" width="9.140625" style="310"/>
  </cols>
  <sheetData>
    <row r="1" spans="1:20">
      <c r="A1" s="354"/>
      <c r="B1" s="354"/>
      <c r="C1" s="355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</row>
    <row r="2" spans="1:20">
      <c r="A2" s="356"/>
      <c r="B2" s="356"/>
      <c r="C2" s="1099" t="s">
        <v>457</v>
      </c>
      <c r="D2" s="1099"/>
      <c r="E2" s="1099"/>
      <c r="F2" s="1099"/>
      <c r="G2" s="1099"/>
      <c r="H2" s="1099"/>
      <c r="I2" s="1099"/>
      <c r="J2" s="1099"/>
      <c r="K2" s="1099"/>
      <c r="L2" s="1099"/>
      <c r="M2" s="1099"/>
      <c r="N2" s="1099"/>
      <c r="O2" s="1099"/>
      <c r="P2" s="1099"/>
      <c r="Q2" s="1099"/>
      <c r="R2" s="1099"/>
      <c r="S2" s="1099"/>
      <c r="T2" s="1099"/>
    </row>
    <row r="3" spans="1:20" ht="15.75" thickBot="1">
      <c r="A3" s="356"/>
      <c r="B3" s="356"/>
      <c r="C3" s="1100" t="s">
        <v>678</v>
      </c>
      <c r="D3" s="1100"/>
      <c r="E3" s="1100"/>
      <c r="F3" s="1100"/>
      <c r="G3" s="1100"/>
      <c r="H3" s="1100"/>
      <c r="I3" s="1100"/>
      <c r="J3" s="1100"/>
      <c r="K3" s="1100"/>
      <c r="L3" s="1100"/>
      <c r="M3" s="1100"/>
      <c r="N3" s="1100"/>
      <c r="O3" s="1100"/>
      <c r="P3" s="1100"/>
      <c r="Q3" s="1100"/>
      <c r="R3" s="1100"/>
      <c r="S3" s="1100"/>
      <c r="T3" s="1100"/>
    </row>
    <row r="4" spans="1:20" ht="16.5" customHeight="1" thickTop="1" thickBot="1">
      <c r="A4" s="1101"/>
      <c r="B4" s="1101"/>
      <c r="C4" s="1102" t="s">
        <v>74</v>
      </c>
      <c r="D4" s="1103" t="s">
        <v>26</v>
      </c>
      <c r="E4" s="1103" t="s">
        <v>115</v>
      </c>
      <c r="F4" s="1103" t="s">
        <v>458</v>
      </c>
      <c r="G4" s="1104" t="s">
        <v>273</v>
      </c>
      <c r="H4" s="1104"/>
      <c r="I4" s="1103" t="s">
        <v>117</v>
      </c>
      <c r="J4" s="1103" t="s">
        <v>459</v>
      </c>
      <c r="K4" s="1105" t="s">
        <v>78</v>
      </c>
      <c r="L4" s="1105"/>
      <c r="M4" s="1105"/>
      <c r="N4" s="1105"/>
      <c r="O4" s="1105"/>
      <c r="P4" s="1105"/>
      <c r="Q4" s="1105"/>
      <c r="R4" s="1105"/>
      <c r="S4" s="1105"/>
      <c r="T4" s="1105"/>
    </row>
    <row r="5" spans="1:20" ht="16.5" thickTop="1" thickBot="1">
      <c r="A5" s="356"/>
      <c r="B5" s="356"/>
      <c r="C5" s="1102"/>
      <c r="D5" s="1103"/>
      <c r="E5" s="1103"/>
      <c r="F5" s="1103"/>
      <c r="G5" s="1104"/>
      <c r="H5" s="1104"/>
      <c r="I5" s="1103"/>
      <c r="J5" s="1103"/>
      <c r="K5" s="1106" t="s">
        <v>79</v>
      </c>
      <c r="L5" s="357" t="s">
        <v>58</v>
      </c>
      <c r="M5" s="357" t="s">
        <v>60</v>
      </c>
      <c r="N5" s="357" t="s">
        <v>43</v>
      </c>
      <c r="O5" s="357" t="s">
        <v>45</v>
      </c>
      <c r="P5" s="357" t="s">
        <v>47</v>
      </c>
      <c r="Q5" s="679" t="s">
        <v>49</v>
      </c>
      <c r="R5" s="357" t="s">
        <v>51</v>
      </c>
      <c r="S5" s="357" t="s">
        <v>53</v>
      </c>
      <c r="T5" s="358" t="s">
        <v>55</v>
      </c>
    </row>
    <row r="6" spans="1:20" ht="60.75" customHeight="1" thickTop="1">
      <c r="A6" s="356"/>
      <c r="B6" s="356"/>
      <c r="C6" s="1102"/>
      <c r="D6" s="1103"/>
      <c r="E6" s="1103"/>
      <c r="F6" s="1103"/>
      <c r="G6" s="1104"/>
      <c r="H6" s="1104"/>
      <c r="I6" s="1103"/>
      <c r="J6" s="1103"/>
      <c r="K6" s="1106"/>
      <c r="L6" s="359" t="s">
        <v>81</v>
      </c>
      <c r="M6" s="359" t="s">
        <v>82</v>
      </c>
      <c r="N6" s="359" t="s">
        <v>83</v>
      </c>
      <c r="O6" s="359" t="s">
        <v>84</v>
      </c>
      <c r="P6" s="359" t="s">
        <v>85</v>
      </c>
      <c r="Q6" s="680" t="s">
        <v>86</v>
      </c>
      <c r="R6" s="359" t="s">
        <v>87</v>
      </c>
      <c r="S6" s="359" t="s">
        <v>88</v>
      </c>
      <c r="T6" s="360" t="s">
        <v>460</v>
      </c>
    </row>
    <row r="7" spans="1:20" ht="26.25" customHeight="1">
      <c r="A7" s="356"/>
      <c r="B7" s="356"/>
      <c r="C7" s="361" t="s">
        <v>4</v>
      </c>
      <c r="D7" s="362" t="s">
        <v>32</v>
      </c>
      <c r="E7" s="363" t="s">
        <v>33</v>
      </c>
      <c r="F7" s="362" t="s">
        <v>104</v>
      </c>
      <c r="G7" s="1107" t="s">
        <v>105</v>
      </c>
      <c r="H7" s="1107"/>
      <c r="I7" s="364" t="s">
        <v>92</v>
      </c>
      <c r="J7" s="555">
        <v>968450</v>
      </c>
      <c r="K7" s="365">
        <f>SUM(L7:T7)</f>
        <v>571022000</v>
      </c>
      <c r="L7" s="557"/>
      <c r="M7" s="557"/>
      <c r="N7" s="557">
        <v>488342000</v>
      </c>
      <c r="O7" s="557">
        <v>82680000</v>
      </c>
      <c r="P7" s="557"/>
      <c r="Q7" s="681"/>
      <c r="R7" s="557"/>
      <c r="S7" s="557"/>
      <c r="T7" s="558"/>
    </row>
    <row r="8" spans="1:20" ht="26.25" customHeight="1">
      <c r="A8" s="356"/>
      <c r="B8" s="356"/>
      <c r="C8" s="361" t="s">
        <v>4</v>
      </c>
      <c r="D8" s="362" t="s">
        <v>32</v>
      </c>
      <c r="E8" s="363" t="s">
        <v>33</v>
      </c>
      <c r="F8" s="362" t="s">
        <v>104</v>
      </c>
      <c r="G8" s="1107" t="s">
        <v>105</v>
      </c>
      <c r="H8" s="1107"/>
      <c r="I8" s="364" t="s">
        <v>93</v>
      </c>
      <c r="J8" s="555">
        <v>968450</v>
      </c>
      <c r="K8" s="482">
        <f>SUM(L8:T8)</f>
        <v>571022000</v>
      </c>
      <c r="L8" s="557"/>
      <c r="M8" s="557"/>
      <c r="N8" s="673">
        <v>488342000</v>
      </c>
      <c r="O8" s="673">
        <v>82680000</v>
      </c>
      <c r="P8" s="557"/>
      <c r="Q8" s="681"/>
      <c r="R8" s="557"/>
      <c r="S8" s="557"/>
      <c r="T8" s="558"/>
    </row>
    <row r="9" spans="1:20" ht="26.25" customHeight="1">
      <c r="A9" s="356"/>
      <c r="B9" s="356"/>
      <c r="C9" s="361" t="s">
        <v>4</v>
      </c>
      <c r="D9" s="362" t="s">
        <v>32</v>
      </c>
      <c r="E9" s="363" t="s">
        <v>33</v>
      </c>
      <c r="F9" s="362" t="s">
        <v>104</v>
      </c>
      <c r="G9" s="1107" t="s">
        <v>105</v>
      </c>
      <c r="H9" s="1107"/>
      <c r="I9" s="364" t="s">
        <v>94</v>
      </c>
      <c r="J9" s="555">
        <v>386785</v>
      </c>
      <c r="K9" s="482">
        <f>SUM(L9:T9)</f>
        <v>249525143</v>
      </c>
      <c r="L9" s="557"/>
      <c r="M9" s="557"/>
      <c r="N9" s="673">
        <v>213435410</v>
      </c>
      <c r="O9" s="673">
        <v>36089733</v>
      </c>
      <c r="P9" s="557"/>
      <c r="Q9" s="681"/>
      <c r="R9" s="557"/>
      <c r="S9" s="557"/>
      <c r="T9" s="558"/>
    </row>
    <row r="10" spans="1:20" ht="39" customHeight="1">
      <c r="A10" s="356"/>
      <c r="B10" s="356"/>
      <c r="C10" s="361" t="s">
        <v>4</v>
      </c>
      <c r="D10" s="362" t="s">
        <v>32</v>
      </c>
      <c r="E10" s="672" t="s">
        <v>33</v>
      </c>
      <c r="F10" s="362" t="s">
        <v>107</v>
      </c>
      <c r="G10" s="672" t="s">
        <v>108</v>
      </c>
      <c r="H10" s="672"/>
      <c r="I10" s="364" t="s">
        <v>92</v>
      </c>
      <c r="J10" s="555">
        <v>1</v>
      </c>
      <c r="K10" s="482">
        <f t="shared" ref="K10:K18" si="0">SUM(L10:T10)</f>
        <v>85820000</v>
      </c>
      <c r="L10" s="673"/>
      <c r="M10" s="673"/>
      <c r="N10" s="559"/>
      <c r="O10" s="559"/>
      <c r="P10" s="673">
        <v>85820000</v>
      </c>
      <c r="Q10" s="681"/>
      <c r="R10" s="673"/>
      <c r="S10" s="673"/>
      <c r="T10" s="558"/>
    </row>
    <row r="11" spans="1:20" ht="34.5" customHeight="1">
      <c r="A11" s="356"/>
      <c r="B11" s="356"/>
      <c r="C11" s="361" t="s">
        <v>4</v>
      </c>
      <c r="D11" s="362" t="s">
        <v>32</v>
      </c>
      <c r="E11" s="672" t="s">
        <v>33</v>
      </c>
      <c r="F11" s="362" t="s">
        <v>107</v>
      </c>
      <c r="G11" s="672" t="s">
        <v>108</v>
      </c>
      <c r="H11" s="672"/>
      <c r="I11" s="364" t="s">
        <v>93</v>
      </c>
      <c r="J11" s="555">
        <v>1</v>
      </c>
      <c r="K11" s="482">
        <f t="shared" si="0"/>
        <v>87020000</v>
      </c>
      <c r="L11" s="673"/>
      <c r="M11" s="673"/>
      <c r="N11" s="559"/>
      <c r="O11" s="559"/>
      <c r="P11" s="673">
        <v>85820000</v>
      </c>
      <c r="Q11" s="681"/>
      <c r="R11" s="673"/>
      <c r="S11" s="673"/>
      <c r="T11" s="558">
        <v>1200000</v>
      </c>
    </row>
    <row r="12" spans="1:20" ht="37.5" customHeight="1">
      <c r="A12" s="356"/>
      <c r="B12" s="356"/>
      <c r="C12" s="361" t="s">
        <v>4</v>
      </c>
      <c r="D12" s="362" t="s">
        <v>32</v>
      </c>
      <c r="E12" s="672" t="s">
        <v>33</v>
      </c>
      <c r="F12" s="362" t="s">
        <v>107</v>
      </c>
      <c r="G12" s="672" t="s">
        <v>108</v>
      </c>
      <c r="H12" s="672"/>
      <c r="I12" s="364" t="s">
        <v>94</v>
      </c>
      <c r="J12" s="555">
        <v>1</v>
      </c>
      <c r="K12" s="482">
        <f t="shared" si="0"/>
        <v>213600</v>
      </c>
      <c r="L12" s="673"/>
      <c r="M12" s="673"/>
      <c r="N12" s="559"/>
      <c r="O12" s="559"/>
      <c r="P12" s="673"/>
      <c r="Q12" s="681"/>
      <c r="R12" s="673"/>
      <c r="S12" s="673"/>
      <c r="T12" s="558">
        <v>213600</v>
      </c>
    </row>
    <row r="13" spans="1:20" ht="35.25" customHeight="1">
      <c r="A13" s="356"/>
      <c r="B13" s="356"/>
      <c r="C13" s="361" t="s">
        <v>4</v>
      </c>
      <c r="D13" s="362" t="s">
        <v>32</v>
      </c>
      <c r="E13" s="672" t="s">
        <v>33</v>
      </c>
      <c r="F13" s="362" t="s">
        <v>154</v>
      </c>
      <c r="G13" s="1107" t="s">
        <v>155</v>
      </c>
      <c r="H13" s="1107"/>
      <c r="I13" s="364" t="s">
        <v>92</v>
      </c>
      <c r="J13" s="556">
        <v>1</v>
      </c>
      <c r="K13" s="482">
        <f t="shared" si="0"/>
        <v>56934000</v>
      </c>
      <c r="L13" s="673"/>
      <c r="M13" s="673">
        <v>56934000</v>
      </c>
      <c r="N13" s="673"/>
      <c r="O13" s="673"/>
      <c r="P13" s="673"/>
      <c r="Q13" s="681"/>
      <c r="R13" s="673"/>
      <c r="S13" s="673"/>
      <c r="T13" s="558"/>
    </row>
    <row r="14" spans="1:20" ht="38.25" customHeight="1">
      <c r="A14" s="356"/>
      <c r="B14" s="356"/>
      <c r="C14" s="361" t="s">
        <v>4</v>
      </c>
      <c r="D14" s="362" t="s">
        <v>32</v>
      </c>
      <c r="E14" s="672" t="s">
        <v>33</v>
      </c>
      <c r="F14" s="362" t="s">
        <v>154</v>
      </c>
      <c r="G14" s="1107" t="s">
        <v>155</v>
      </c>
      <c r="H14" s="1107"/>
      <c r="I14" s="364" t="s">
        <v>93</v>
      </c>
      <c r="J14" s="556">
        <v>1</v>
      </c>
      <c r="K14" s="482">
        <f t="shared" si="0"/>
        <v>56934000</v>
      </c>
      <c r="L14" s="673"/>
      <c r="M14" s="673">
        <v>56934000</v>
      </c>
      <c r="N14" s="673"/>
      <c r="O14" s="673"/>
      <c r="P14" s="673"/>
      <c r="Q14" s="681"/>
      <c r="R14" s="673"/>
      <c r="S14" s="673"/>
      <c r="T14" s="558"/>
    </row>
    <row r="15" spans="1:20" ht="33.75" customHeight="1">
      <c r="A15" s="356"/>
      <c r="B15" s="356"/>
      <c r="C15" s="361" t="s">
        <v>4</v>
      </c>
      <c r="D15" s="362" t="s">
        <v>32</v>
      </c>
      <c r="E15" s="672" t="s">
        <v>33</v>
      </c>
      <c r="F15" s="362" t="s">
        <v>154</v>
      </c>
      <c r="G15" s="1107" t="s">
        <v>155</v>
      </c>
      <c r="H15" s="1107"/>
      <c r="I15" s="364" t="s">
        <v>94</v>
      </c>
      <c r="J15" s="556">
        <v>1</v>
      </c>
      <c r="K15" s="482">
        <f t="shared" si="0"/>
        <v>56933954</v>
      </c>
      <c r="L15" s="673"/>
      <c r="M15" s="673">
        <v>56933954</v>
      </c>
      <c r="N15" s="673"/>
      <c r="O15" s="673"/>
      <c r="P15" s="673"/>
      <c r="Q15" s="681"/>
      <c r="R15" s="673"/>
      <c r="S15" s="673"/>
      <c r="T15" s="558"/>
    </row>
    <row r="16" spans="1:20" ht="33.75" customHeight="1">
      <c r="A16" s="356"/>
      <c r="B16" s="356"/>
      <c r="C16" s="361" t="s">
        <v>4</v>
      </c>
      <c r="D16" s="362" t="s">
        <v>32</v>
      </c>
      <c r="E16" s="672" t="s">
        <v>33</v>
      </c>
      <c r="F16" s="362" t="s">
        <v>688</v>
      </c>
      <c r="G16" s="672" t="s">
        <v>724</v>
      </c>
      <c r="H16" s="672"/>
      <c r="I16" s="364" t="s">
        <v>92</v>
      </c>
      <c r="J16" s="556">
        <v>1</v>
      </c>
      <c r="K16" s="482">
        <f t="shared" si="0"/>
        <v>73066000</v>
      </c>
      <c r="L16" s="673"/>
      <c r="M16" s="673">
        <v>73066000</v>
      </c>
      <c r="N16" s="673"/>
      <c r="O16" s="673"/>
      <c r="P16" s="673"/>
      <c r="Q16" s="681"/>
      <c r="R16" s="673"/>
      <c r="S16" s="673"/>
      <c r="T16" s="558"/>
    </row>
    <row r="17" spans="1:20" ht="33.75" customHeight="1">
      <c r="A17" s="356"/>
      <c r="B17" s="356"/>
      <c r="C17" s="361" t="s">
        <v>4</v>
      </c>
      <c r="D17" s="362" t="s">
        <v>32</v>
      </c>
      <c r="E17" s="672" t="s">
        <v>33</v>
      </c>
      <c r="F17" s="362" t="s">
        <v>688</v>
      </c>
      <c r="G17" s="672" t="s">
        <v>724</v>
      </c>
      <c r="H17" s="672"/>
      <c r="I17" s="364" t="s">
        <v>93</v>
      </c>
      <c r="J17" s="556">
        <v>1</v>
      </c>
      <c r="K17" s="482">
        <f t="shared" si="0"/>
        <v>73066000</v>
      </c>
      <c r="L17" s="673"/>
      <c r="M17" s="673">
        <v>73066000</v>
      </c>
      <c r="N17" s="673"/>
      <c r="O17" s="673"/>
      <c r="P17" s="673"/>
      <c r="Q17" s="681"/>
      <c r="R17" s="673"/>
      <c r="S17" s="673"/>
      <c r="T17" s="558"/>
    </row>
    <row r="18" spans="1:20" ht="33.75" customHeight="1">
      <c r="A18" s="356"/>
      <c r="B18" s="356"/>
      <c r="C18" s="361" t="s">
        <v>4</v>
      </c>
      <c r="D18" s="362" t="s">
        <v>32</v>
      </c>
      <c r="E18" s="672" t="s">
        <v>33</v>
      </c>
      <c r="F18" s="362" t="s">
        <v>688</v>
      </c>
      <c r="G18" s="672" t="s">
        <v>724</v>
      </c>
      <c r="H18" s="672"/>
      <c r="I18" s="364" t="s">
        <v>94</v>
      </c>
      <c r="J18" s="556">
        <v>0</v>
      </c>
      <c r="K18" s="482">
        <f t="shared" si="0"/>
        <v>0</v>
      </c>
      <c r="L18" s="673"/>
      <c r="M18" s="673">
        <v>0</v>
      </c>
      <c r="N18" s="673"/>
      <c r="O18" s="673"/>
      <c r="P18" s="673"/>
      <c r="Q18" s="681"/>
      <c r="R18" s="673"/>
      <c r="S18" s="673"/>
      <c r="T18" s="558"/>
    </row>
    <row r="19" spans="1:20" ht="26.25" customHeight="1">
      <c r="A19" s="356"/>
      <c r="B19" s="356"/>
      <c r="C19" s="361"/>
      <c r="D19" s="362"/>
      <c r="E19" s="363"/>
      <c r="F19" s="362"/>
      <c r="G19" s="1107" t="s">
        <v>461</v>
      </c>
      <c r="H19" s="1107"/>
      <c r="I19" s="608" t="s">
        <v>92</v>
      </c>
      <c r="J19" s="609"/>
      <c r="K19" s="607">
        <f t="shared" ref="K19:K21" si="1">SUM(L19:T19)</f>
        <v>786842000</v>
      </c>
      <c r="L19" s="607">
        <f>L7+L13+L10+L16</f>
        <v>0</v>
      </c>
      <c r="M19" s="674">
        <f t="shared" ref="M19:T19" si="2">M7+M13+M10+M16</f>
        <v>130000000</v>
      </c>
      <c r="N19" s="674">
        <f t="shared" si="2"/>
        <v>488342000</v>
      </c>
      <c r="O19" s="674">
        <f t="shared" si="2"/>
        <v>82680000</v>
      </c>
      <c r="P19" s="674">
        <f t="shared" si="2"/>
        <v>85820000</v>
      </c>
      <c r="Q19" s="674">
        <f t="shared" si="2"/>
        <v>0</v>
      </c>
      <c r="R19" s="674">
        <f t="shared" si="2"/>
        <v>0</v>
      </c>
      <c r="S19" s="674">
        <f t="shared" si="2"/>
        <v>0</v>
      </c>
      <c r="T19" s="674">
        <f t="shared" si="2"/>
        <v>0</v>
      </c>
    </row>
    <row r="20" spans="1:20" ht="26.25" customHeight="1">
      <c r="A20" s="356"/>
      <c r="B20" s="356"/>
      <c r="C20" s="361"/>
      <c r="D20" s="362"/>
      <c r="E20" s="363"/>
      <c r="F20" s="362"/>
      <c r="G20" s="1107" t="s">
        <v>461</v>
      </c>
      <c r="H20" s="1107"/>
      <c r="I20" s="608" t="s">
        <v>93</v>
      </c>
      <c r="J20" s="609"/>
      <c r="K20" s="607">
        <f t="shared" si="1"/>
        <v>788042000</v>
      </c>
      <c r="L20" s="674">
        <f t="shared" ref="L20:T20" si="3">L8+L14+L11+L17</f>
        <v>0</v>
      </c>
      <c r="M20" s="674">
        <f t="shared" si="3"/>
        <v>130000000</v>
      </c>
      <c r="N20" s="674">
        <f t="shared" si="3"/>
        <v>488342000</v>
      </c>
      <c r="O20" s="674">
        <f t="shared" si="3"/>
        <v>82680000</v>
      </c>
      <c r="P20" s="674">
        <f t="shared" si="3"/>
        <v>85820000</v>
      </c>
      <c r="Q20" s="674">
        <f t="shared" si="3"/>
        <v>0</v>
      </c>
      <c r="R20" s="674">
        <f t="shared" si="3"/>
        <v>0</v>
      </c>
      <c r="S20" s="674">
        <f t="shared" si="3"/>
        <v>0</v>
      </c>
      <c r="T20" s="674">
        <f t="shared" si="3"/>
        <v>1200000</v>
      </c>
    </row>
    <row r="21" spans="1:20" ht="26.25" customHeight="1">
      <c r="A21" s="356"/>
      <c r="B21" s="356"/>
      <c r="C21" s="361"/>
      <c r="D21" s="362"/>
      <c r="E21" s="363"/>
      <c r="F21" s="362"/>
      <c r="G21" s="1107" t="s">
        <v>461</v>
      </c>
      <c r="H21" s="1107"/>
      <c r="I21" s="608" t="s">
        <v>94</v>
      </c>
      <c r="J21" s="609"/>
      <c r="K21" s="607">
        <f t="shared" si="1"/>
        <v>306672697</v>
      </c>
      <c r="L21" s="674">
        <f t="shared" ref="L21:T21" si="4">L9+L15+L12+L18</f>
        <v>0</v>
      </c>
      <c r="M21" s="674">
        <f t="shared" si="4"/>
        <v>56933954</v>
      </c>
      <c r="N21" s="674">
        <f t="shared" si="4"/>
        <v>213435410</v>
      </c>
      <c r="O21" s="674">
        <f t="shared" si="4"/>
        <v>36089733</v>
      </c>
      <c r="P21" s="674">
        <f t="shared" si="4"/>
        <v>0</v>
      </c>
      <c r="Q21" s="674">
        <f t="shared" si="4"/>
        <v>0</v>
      </c>
      <c r="R21" s="674">
        <f t="shared" si="4"/>
        <v>0</v>
      </c>
      <c r="S21" s="674">
        <f t="shared" si="4"/>
        <v>0</v>
      </c>
      <c r="T21" s="674">
        <f t="shared" si="4"/>
        <v>213600</v>
      </c>
    </row>
    <row r="22" spans="1:20">
      <c r="A22" s="354"/>
      <c r="B22" s="1108"/>
      <c r="C22" s="1108"/>
      <c r="D22" s="354"/>
      <c r="E22" s="354"/>
      <c r="F22" s="354"/>
      <c r="G22" s="354"/>
      <c r="H22" s="354"/>
      <c r="I22" s="354"/>
      <c r="J22" s="354"/>
      <c r="K22" s="354"/>
      <c r="L22" s="354"/>
      <c r="M22" s="354"/>
      <c r="N22" s="354"/>
      <c r="O22" s="354"/>
      <c r="P22" s="354"/>
      <c r="Q22" s="354"/>
      <c r="R22" s="354"/>
      <c r="S22" s="354"/>
      <c r="T22" s="354"/>
    </row>
    <row r="23" spans="1:20">
      <c r="A23" s="354"/>
      <c r="B23" s="354"/>
      <c r="C23" s="354"/>
      <c r="D23" s="354"/>
      <c r="E23" s="1110" t="s">
        <v>111</v>
      </c>
      <c r="F23" s="1110"/>
      <c r="G23" s="366" t="s">
        <v>69</v>
      </c>
      <c r="H23" s="1111"/>
      <c r="I23" s="1111"/>
      <c r="J23" s="1111"/>
      <c r="K23" s="1112" t="s">
        <v>68</v>
      </c>
      <c r="L23" s="1109" t="s">
        <v>69</v>
      </c>
      <c r="M23" s="1109"/>
      <c r="N23" s="1111"/>
      <c r="O23" s="1111"/>
      <c r="P23" s="1111"/>
      <c r="Q23" s="1111"/>
      <c r="R23" s="354"/>
      <c r="S23" s="354"/>
      <c r="T23" s="354"/>
    </row>
    <row r="24" spans="1:20">
      <c r="A24" s="354"/>
      <c r="B24" s="354"/>
      <c r="C24" s="354"/>
      <c r="D24" s="354"/>
      <c r="E24" s="1110"/>
      <c r="F24" s="1110"/>
      <c r="G24" s="366" t="s">
        <v>70</v>
      </c>
      <c r="H24" s="1109"/>
      <c r="I24" s="1109"/>
      <c r="J24" s="1109"/>
      <c r="K24" s="1112"/>
      <c r="L24" s="1109" t="s">
        <v>70</v>
      </c>
      <c r="M24" s="1109"/>
      <c r="N24" s="1109"/>
      <c r="O24" s="1109"/>
      <c r="P24" s="1109"/>
      <c r="Q24" s="1109"/>
      <c r="R24" s="354"/>
      <c r="S24" s="354"/>
      <c r="T24" s="354"/>
    </row>
    <row r="25" spans="1:20">
      <c r="A25" s="354"/>
      <c r="B25" s="354"/>
      <c r="C25" s="354"/>
      <c r="D25" s="354"/>
      <c r="E25" s="1110"/>
      <c r="F25" s="1110"/>
      <c r="G25" s="366" t="s">
        <v>71</v>
      </c>
      <c r="H25" s="1109"/>
      <c r="I25" s="1109"/>
      <c r="J25" s="1109"/>
      <c r="K25" s="1112"/>
      <c r="L25" s="1109" t="s">
        <v>71</v>
      </c>
      <c r="M25" s="1109"/>
      <c r="N25" s="1109"/>
      <c r="O25" s="1109"/>
      <c r="P25" s="1109"/>
      <c r="Q25" s="1109"/>
      <c r="R25" s="354"/>
      <c r="S25" s="354"/>
      <c r="T25" s="354"/>
    </row>
    <row r="26" spans="1:20">
      <c r="A26" s="354"/>
      <c r="B26" s="354"/>
      <c r="C26" s="1108"/>
      <c r="D26" s="1108"/>
      <c r="E26" s="354"/>
      <c r="F26" s="354"/>
      <c r="G26" s="354"/>
      <c r="H26" s="354"/>
      <c r="I26" s="354"/>
      <c r="J26" s="354"/>
      <c r="K26" s="354"/>
      <c r="L26" s="354"/>
      <c r="M26" s="354"/>
      <c r="N26" s="354"/>
      <c r="O26" s="354"/>
      <c r="P26" s="354"/>
      <c r="Q26" s="354"/>
      <c r="R26" s="354"/>
      <c r="S26" s="354"/>
      <c r="T26" s="354"/>
    </row>
  </sheetData>
  <mergeCells count="34">
    <mergeCell ref="N24:Q24"/>
    <mergeCell ref="H25:J25"/>
    <mergeCell ref="L25:M25"/>
    <mergeCell ref="N25:Q25"/>
    <mergeCell ref="K23:K25"/>
    <mergeCell ref="L23:M23"/>
    <mergeCell ref="N23:Q23"/>
    <mergeCell ref="C26:D26"/>
    <mergeCell ref="H24:J24"/>
    <mergeCell ref="E23:F25"/>
    <mergeCell ref="H23:J23"/>
    <mergeCell ref="L24:M24"/>
    <mergeCell ref="G15:H15"/>
    <mergeCell ref="G19:H19"/>
    <mergeCell ref="G20:H20"/>
    <mergeCell ref="G21:H21"/>
    <mergeCell ref="B22:C22"/>
    <mergeCell ref="G7:H7"/>
    <mergeCell ref="G8:H8"/>
    <mergeCell ref="G9:H9"/>
    <mergeCell ref="G13:H13"/>
    <mergeCell ref="G14:H14"/>
    <mergeCell ref="C2:T2"/>
    <mergeCell ref="C3:T3"/>
    <mergeCell ref="A4:B4"/>
    <mergeCell ref="C4:C6"/>
    <mergeCell ref="D4:D6"/>
    <mergeCell ref="E4:E6"/>
    <mergeCell ref="F4:F6"/>
    <mergeCell ref="G4:H6"/>
    <mergeCell ref="I4:I6"/>
    <mergeCell ref="J4:J6"/>
    <mergeCell ref="K4:T4"/>
    <mergeCell ref="K5:K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4BD5C-2D7B-4271-B531-707489F5AE00}">
  <dimension ref="A1:K70"/>
  <sheetViews>
    <sheetView workbookViewId="0">
      <pane xSplit="4" ySplit="8" topLeftCell="E57" activePane="bottomRight" state="frozen"/>
      <selection activeCell="B1" sqref="B1"/>
      <selection pane="topRight" activeCell="E1" sqref="E1"/>
      <selection pane="bottomLeft" activeCell="B9" sqref="B9"/>
      <selection pane="bottomRight" activeCell="F70" sqref="F70:I70"/>
    </sheetView>
  </sheetViews>
  <sheetFormatPr defaultRowHeight="15"/>
  <cols>
    <col min="1" max="1" width="2.7109375" style="310" customWidth="1"/>
    <col min="2" max="2" width="11" style="310" customWidth="1"/>
    <col min="3" max="3" width="43.7109375" style="310" customWidth="1"/>
    <col min="4" max="4" width="6.5703125" style="310" customWidth="1"/>
    <col min="5" max="5" width="10.7109375" style="310" customWidth="1"/>
    <col min="6" max="7" width="10.85546875" style="310" customWidth="1"/>
    <col min="8" max="8" width="9.28515625" style="310" customWidth="1"/>
    <col min="9" max="9" width="11.28515625" style="310" customWidth="1"/>
    <col min="10" max="10" width="10.7109375" style="310" customWidth="1"/>
    <col min="11" max="11" width="8.5703125" style="310" customWidth="1"/>
    <col min="12" max="16384" width="9.140625" style="310"/>
  </cols>
  <sheetData>
    <row r="1" spans="1:11">
      <c r="A1" s="367"/>
      <c r="B1" s="368"/>
      <c r="C1" s="367"/>
      <c r="D1" s="367"/>
      <c r="E1" s="367"/>
      <c r="F1" s="367"/>
      <c r="G1" s="367"/>
      <c r="H1" s="367"/>
      <c r="I1" s="367"/>
      <c r="J1" s="367"/>
      <c r="K1" s="367"/>
    </row>
    <row r="2" spans="1:11" ht="17.25">
      <c r="A2" s="369"/>
      <c r="B2" s="1115" t="s">
        <v>463</v>
      </c>
      <c r="C2" s="1115"/>
      <c r="D2" s="1115"/>
      <c r="E2" s="1115"/>
      <c r="F2" s="1115"/>
      <c r="G2" s="1115"/>
      <c r="H2" s="1115"/>
      <c r="I2" s="1115"/>
      <c r="J2" s="1115"/>
      <c r="K2" s="1115"/>
    </row>
    <row r="3" spans="1:11" ht="18" thickBot="1">
      <c r="A3" s="369"/>
      <c r="B3" s="1116" t="s">
        <v>679</v>
      </c>
      <c r="C3" s="1116"/>
      <c r="D3" s="1116"/>
      <c r="E3" s="1116"/>
      <c r="F3" s="1116"/>
      <c r="G3" s="369"/>
      <c r="H3" s="369"/>
      <c r="I3" s="369"/>
      <c r="J3" s="369"/>
      <c r="K3" s="369"/>
    </row>
    <row r="4" spans="1:11">
      <c r="A4" s="370"/>
      <c r="B4" s="371" t="s">
        <v>2</v>
      </c>
      <c r="C4" s="1117" t="s">
        <v>677</v>
      </c>
      <c r="D4" s="1117"/>
      <c r="E4" s="1118" t="s">
        <v>464</v>
      </c>
      <c r="F4" s="1118"/>
      <c r="G4" s="1119" t="s">
        <v>4</v>
      </c>
      <c r="H4" s="1119"/>
      <c r="I4" s="1119"/>
      <c r="J4" s="1119"/>
      <c r="K4" s="1120"/>
    </row>
    <row r="5" spans="1:11" ht="26.25" thickBot="1">
      <c r="A5" s="369"/>
      <c r="B5" s="372" t="s">
        <v>465</v>
      </c>
      <c r="C5" s="1121" t="s">
        <v>29</v>
      </c>
      <c r="D5" s="1121"/>
      <c r="E5" s="1122" t="s">
        <v>26</v>
      </c>
      <c r="F5" s="1122"/>
      <c r="G5" s="1123" t="s">
        <v>28</v>
      </c>
      <c r="H5" s="1123"/>
      <c r="I5" s="1123"/>
      <c r="J5" s="1123"/>
      <c r="K5" s="1124"/>
    </row>
    <row r="6" spans="1:11" ht="65.25" customHeight="1">
      <c r="A6" s="369"/>
      <c r="B6" s="373" t="s">
        <v>466</v>
      </c>
      <c r="C6" s="1113" t="s">
        <v>467</v>
      </c>
      <c r="D6" s="1113"/>
      <c r="E6" s="1113"/>
      <c r="F6" s="1113"/>
      <c r="G6" s="1113"/>
      <c r="H6" s="1113"/>
      <c r="I6" s="1113"/>
      <c r="J6" s="1113"/>
      <c r="K6" s="1114"/>
    </row>
    <row r="7" spans="1:11" ht="17.25">
      <c r="A7" s="369"/>
      <c r="B7" s="1125" t="s">
        <v>468</v>
      </c>
      <c r="C7" s="1126"/>
      <c r="D7" s="1127" t="s">
        <v>469</v>
      </c>
      <c r="E7" s="1127"/>
      <c r="F7" s="1127"/>
      <c r="G7" s="1127"/>
      <c r="H7" s="1127"/>
      <c r="I7" s="1127"/>
      <c r="J7" s="1127"/>
      <c r="K7" s="1128"/>
    </row>
    <row r="8" spans="1:11" ht="50.25" customHeight="1">
      <c r="A8" s="369"/>
      <c r="B8" s="374" t="s">
        <v>470</v>
      </c>
      <c r="C8" s="375" t="s">
        <v>471</v>
      </c>
      <c r="D8" s="376" t="s">
        <v>472</v>
      </c>
      <c r="E8" s="376" t="s">
        <v>473</v>
      </c>
      <c r="F8" s="376" t="s">
        <v>474</v>
      </c>
      <c r="G8" s="377" t="s">
        <v>730</v>
      </c>
      <c r="H8" s="377" t="s">
        <v>731</v>
      </c>
      <c r="I8" s="377" t="s">
        <v>475</v>
      </c>
      <c r="J8" s="376" t="s">
        <v>476</v>
      </c>
      <c r="K8" s="378" t="s">
        <v>477</v>
      </c>
    </row>
    <row r="9" spans="1:11" ht="16.5" customHeight="1">
      <c r="A9" s="369"/>
      <c r="B9" s="379"/>
      <c r="C9" s="380" t="s">
        <v>478</v>
      </c>
      <c r="D9" s="381"/>
      <c r="E9" s="382"/>
      <c r="F9" s="383" t="s">
        <v>479</v>
      </c>
      <c r="G9" s="747">
        <v>0.85</v>
      </c>
      <c r="H9" s="747">
        <v>0.85</v>
      </c>
      <c r="I9" s="747">
        <v>0.85</v>
      </c>
      <c r="J9" s="383" t="s">
        <v>480</v>
      </c>
      <c r="K9" s="384">
        <v>1</v>
      </c>
    </row>
    <row r="10" spans="1:11">
      <c r="A10" s="369"/>
      <c r="B10" s="379"/>
      <c r="C10" s="380" t="s">
        <v>481</v>
      </c>
      <c r="D10" s="381" t="s">
        <v>482</v>
      </c>
      <c r="E10" s="382"/>
      <c r="F10" s="383" t="s">
        <v>483</v>
      </c>
      <c r="G10" s="747">
        <v>0.57999999999999996</v>
      </c>
      <c r="H10" s="747">
        <v>0.57999999999999996</v>
      </c>
      <c r="I10" s="747">
        <v>0.57999999999999996</v>
      </c>
      <c r="J10" s="383" t="s">
        <v>480</v>
      </c>
      <c r="K10" s="384">
        <v>1</v>
      </c>
    </row>
    <row r="11" spans="1:11" ht="18.75" customHeight="1">
      <c r="A11" s="369"/>
      <c r="B11" s="379" t="s">
        <v>28</v>
      </c>
      <c r="C11" s="380" t="s">
        <v>484</v>
      </c>
      <c r="D11" s="381" t="s">
        <v>482</v>
      </c>
      <c r="E11" s="382"/>
      <c r="F11" s="383" t="s">
        <v>485</v>
      </c>
      <c r="G11" s="747">
        <v>0.73</v>
      </c>
      <c r="H11" s="747">
        <v>0.73</v>
      </c>
      <c r="I11" s="747">
        <v>0.73</v>
      </c>
      <c r="J11" s="383" t="s">
        <v>480</v>
      </c>
      <c r="K11" s="384">
        <v>1</v>
      </c>
    </row>
    <row r="12" spans="1:11" ht="17.25">
      <c r="A12" s="369"/>
      <c r="B12" s="1125" t="s">
        <v>486</v>
      </c>
      <c r="C12" s="1126"/>
      <c r="D12" s="1129"/>
      <c r="E12" s="1129"/>
      <c r="F12" s="1129"/>
      <c r="G12" s="1129"/>
      <c r="H12" s="1129"/>
      <c r="I12" s="1129"/>
      <c r="J12" s="1129"/>
      <c r="K12" s="1130"/>
    </row>
    <row r="13" spans="1:11" ht="17.25" customHeight="1">
      <c r="A13" s="369"/>
      <c r="B13" s="385" t="s">
        <v>487</v>
      </c>
      <c r="C13" s="1113" t="s">
        <v>488</v>
      </c>
      <c r="D13" s="1113"/>
      <c r="E13" s="1113"/>
      <c r="F13" s="1113"/>
      <c r="G13" s="1113"/>
      <c r="H13" s="1113"/>
      <c r="I13" s="1113"/>
      <c r="J13" s="1113"/>
      <c r="K13" s="1114"/>
    </row>
    <row r="14" spans="1:11">
      <c r="A14" s="369"/>
      <c r="B14" s="386"/>
      <c r="C14" s="387" t="s">
        <v>489</v>
      </c>
      <c r="D14" s="383"/>
      <c r="E14" s="383"/>
      <c r="F14" s="383" t="s">
        <v>490</v>
      </c>
      <c r="G14" s="747">
        <v>0.91</v>
      </c>
      <c r="H14" s="747">
        <v>0.91</v>
      </c>
      <c r="I14" s="747">
        <v>0.91</v>
      </c>
      <c r="J14" s="383" t="s">
        <v>480</v>
      </c>
      <c r="K14" s="384">
        <v>1</v>
      </c>
    </row>
    <row r="15" spans="1:11" ht="18">
      <c r="A15" s="369"/>
      <c r="B15" s="386" t="s">
        <v>28</v>
      </c>
      <c r="C15" s="387" t="s">
        <v>491</v>
      </c>
      <c r="D15" s="383"/>
      <c r="E15" s="383"/>
      <c r="F15" s="383" t="s">
        <v>492</v>
      </c>
      <c r="G15" s="747">
        <v>0.15</v>
      </c>
      <c r="H15" s="747">
        <v>0.15</v>
      </c>
      <c r="I15" s="747">
        <v>0.15</v>
      </c>
      <c r="J15" s="383" t="s">
        <v>480</v>
      </c>
      <c r="K15" s="384">
        <v>1</v>
      </c>
    </row>
    <row r="16" spans="1:11" ht="18">
      <c r="A16" s="369"/>
      <c r="B16" s="386"/>
      <c r="C16" s="387" t="s">
        <v>493</v>
      </c>
      <c r="D16" s="383" t="s">
        <v>482</v>
      </c>
      <c r="E16" s="383"/>
      <c r="F16" s="383"/>
      <c r="G16" s="383"/>
      <c r="H16" s="383"/>
      <c r="I16" s="383"/>
      <c r="J16" s="383"/>
      <c r="K16" s="384"/>
    </row>
    <row r="17" spans="1:11">
      <c r="A17" s="369"/>
      <c r="B17" s="386"/>
      <c r="C17" s="387" t="s">
        <v>494</v>
      </c>
      <c r="D17" s="383"/>
      <c r="E17" s="383"/>
      <c r="F17" s="383" t="s">
        <v>495</v>
      </c>
      <c r="G17" s="748">
        <v>7.5999999999999998E-2</v>
      </c>
      <c r="H17" s="748">
        <v>7.5999999999999998E-2</v>
      </c>
      <c r="I17" s="748">
        <v>7.5999999999999998E-2</v>
      </c>
      <c r="J17" s="383" t="s">
        <v>480</v>
      </c>
      <c r="K17" s="384">
        <v>1</v>
      </c>
    </row>
    <row r="18" spans="1:11">
      <c r="A18" s="369"/>
      <c r="B18" s="386"/>
      <c r="C18" s="387" t="s">
        <v>496</v>
      </c>
      <c r="D18" s="383"/>
      <c r="E18" s="383"/>
      <c r="F18" s="383" t="s">
        <v>497</v>
      </c>
      <c r="G18" s="748">
        <v>6.6000000000000003E-2</v>
      </c>
      <c r="H18" s="748">
        <v>6.6000000000000003E-2</v>
      </c>
      <c r="I18" s="748">
        <v>6.6000000000000003E-2</v>
      </c>
      <c r="J18" s="383" t="s">
        <v>480</v>
      </c>
      <c r="K18" s="384">
        <v>1</v>
      </c>
    </row>
    <row r="19" spans="1:11" ht="17.25">
      <c r="A19" s="369"/>
      <c r="B19" s="1131" t="s">
        <v>498</v>
      </c>
      <c r="C19" s="1132"/>
      <c r="D19" s="1133"/>
      <c r="E19" s="1133"/>
      <c r="F19" s="1133"/>
      <c r="G19" s="1133"/>
      <c r="H19" s="1133"/>
      <c r="I19" s="1133"/>
      <c r="J19" s="1133"/>
      <c r="K19" s="1134"/>
    </row>
    <row r="20" spans="1:11" ht="25.5">
      <c r="A20" s="369"/>
      <c r="B20" s="388" t="s">
        <v>499</v>
      </c>
      <c r="C20" s="389" t="s">
        <v>500</v>
      </c>
      <c r="D20" s="1129"/>
      <c r="E20" s="1129"/>
      <c r="F20" s="1129"/>
      <c r="G20" s="1129"/>
      <c r="H20" s="1129"/>
      <c r="I20" s="1129"/>
      <c r="J20" s="1129"/>
      <c r="K20" s="1130"/>
    </row>
    <row r="21" spans="1:11">
      <c r="A21" s="369"/>
      <c r="B21" s="390" t="s">
        <v>241</v>
      </c>
      <c r="C21" s="391" t="s">
        <v>242</v>
      </c>
      <c r="D21" s="392"/>
      <c r="E21" s="393" t="s">
        <v>331</v>
      </c>
      <c r="F21" s="394">
        <v>151</v>
      </c>
      <c r="G21" s="394">
        <v>169</v>
      </c>
      <c r="H21" s="394">
        <v>169</v>
      </c>
      <c r="I21" s="394">
        <v>51</v>
      </c>
      <c r="J21" s="394">
        <f t="shared" ref="J21:J40" si="0">H21-I21</f>
        <v>118</v>
      </c>
      <c r="K21" s="395">
        <f>I21/H21*100</f>
        <v>30.177514792899409</v>
      </c>
    </row>
    <row r="22" spans="1:11">
      <c r="A22" s="369"/>
      <c r="B22" s="390"/>
      <c r="C22" s="391"/>
      <c r="D22" s="392"/>
      <c r="E22" s="393" t="s">
        <v>501</v>
      </c>
      <c r="F22" s="397">
        <v>1267904304</v>
      </c>
      <c r="G22" s="397">
        <v>1424371000</v>
      </c>
      <c r="H22" s="397">
        <v>1424371000</v>
      </c>
      <c r="I22" s="397">
        <v>424371953</v>
      </c>
      <c r="J22" s="397">
        <f t="shared" si="0"/>
        <v>999999047</v>
      </c>
      <c r="K22" s="395">
        <f t="shared" ref="K22:K40" si="1">I22/H22*100</f>
        <v>29.793638946594676</v>
      </c>
    </row>
    <row r="23" spans="1:11">
      <c r="A23" s="369"/>
      <c r="B23" s="390" t="s">
        <v>243</v>
      </c>
      <c r="C23" s="391" t="s">
        <v>244</v>
      </c>
      <c r="D23" s="392"/>
      <c r="E23" s="393" t="s">
        <v>332</v>
      </c>
      <c r="F23" s="397">
        <v>80</v>
      </c>
      <c r="G23" s="397">
        <v>56</v>
      </c>
      <c r="H23" s="397">
        <v>58</v>
      </c>
      <c r="I23" s="397">
        <v>15</v>
      </c>
      <c r="J23" s="394">
        <f t="shared" si="0"/>
        <v>43</v>
      </c>
      <c r="K23" s="395">
        <f t="shared" si="1"/>
        <v>25.862068965517242</v>
      </c>
    </row>
    <row r="24" spans="1:11">
      <c r="A24" s="369"/>
      <c r="B24" s="390"/>
      <c r="C24" s="391"/>
      <c r="D24" s="392"/>
      <c r="E24" s="393" t="s">
        <v>501</v>
      </c>
      <c r="F24" s="397">
        <v>114030294</v>
      </c>
      <c r="G24" s="397">
        <v>80980000</v>
      </c>
      <c r="H24" s="397">
        <v>82941876</v>
      </c>
      <c r="I24" s="397">
        <v>21061981</v>
      </c>
      <c r="J24" s="397">
        <f t="shared" si="0"/>
        <v>61879895</v>
      </c>
      <c r="K24" s="395">
        <f t="shared" si="1"/>
        <v>25.393663630178803</v>
      </c>
    </row>
    <row r="25" spans="1:11">
      <c r="A25" s="369"/>
      <c r="B25" s="390" t="s">
        <v>245</v>
      </c>
      <c r="C25" s="391" t="s">
        <v>246</v>
      </c>
      <c r="D25" s="392"/>
      <c r="E25" s="393" t="s">
        <v>333</v>
      </c>
      <c r="F25" s="397">
        <v>350</v>
      </c>
      <c r="G25" s="397">
        <v>257</v>
      </c>
      <c r="H25" s="397">
        <v>261</v>
      </c>
      <c r="I25" s="397">
        <v>39</v>
      </c>
      <c r="J25" s="394">
        <f t="shared" si="0"/>
        <v>222</v>
      </c>
      <c r="K25" s="395">
        <f t="shared" si="1"/>
        <v>14.942528735632186</v>
      </c>
    </row>
    <row r="26" spans="1:11">
      <c r="A26" s="369"/>
      <c r="B26" s="390"/>
      <c r="C26" s="391"/>
      <c r="D26" s="392"/>
      <c r="E26" s="393" t="s">
        <v>501</v>
      </c>
      <c r="F26" s="397">
        <v>71715653</v>
      </c>
      <c r="G26" s="397">
        <v>52920000</v>
      </c>
      <c r="H26" s="397">
        <v>53620000</v>
      </c>
      <c r="I26" s="397">
        <v>7928469</v>
      </c>
      <c r="J26" s="397">
        <f t="shared" si="0"/>
        <v>45691531</v>
      </c>
      <c r="K26" s="395">
        <f t="shared" si="1"/>
        <v>14.786402461767997</v>
      </c>
    </row>
    <row r="27" spans="1:11">
      <c r="A27" s="369"/>
      <c r="B27" s="390" t="s">
        <v>251</v>
      </c>
      <c r="C27" s="391" t="s">
        <v>252</v>
      </c>
      <c r="D27" s="392"/>
      <c r="E27" s="393" t="s">
        <v>335</v>
      </c>
      <c r="F27" s="397">
        <v>326</v>
      </c>
      <c r="G27" s="397">
        <v>834</v>
      </c>
      <c r="H27" s="397">
        <v>837</v>
      </c>
      <c r="I27" s="397">
        <v>147</v>
      </c>
      <c r="J27" s="394">
        <f t="shared" si="0"/>
        <v>690</v>
      </c>
      <c r="K27" s="395">
        <f t="shared" si="1"/>
        <v>17.562724014336915</v>
      </c>
    </row>
    <row r="28" spans="1:11">
      <c r="A28" s="369"/>
      <c r="B28" s="390"/>
      <c r="C28" s="391"/>
      <c r="D28" s="392"/>
      <c r="E28" s="393" t="s">
        <v>501</v>
      </c>
      <c r="F28" s="397">
        <v>24574969</v>
      </c>
      <c r="G28" s="397">
        <v>62869000</v>
      </c>
      <c r="H28" s="397">
        <v>63099000</v>
      </c>
      <c r="I28" s="397">
        <v>11128051</v>
      </c>
      <c r="J28" s="397">
        <f t="shared" si="0"/>
        <v>51970949</v>
      </c>
      <c r="K28" s="395">
        <f t="shared" si="1"/>
        <v>17.635859522337913</v>
      </c>
    </row>
    <row r="29" spans="1:11">
      <c r="A29" s="369"/>
      <c r="B29" s="390" t="s">
        <v>253</v>
      </c>
      <c r="C29" s="391" t="s">
        <v>254</v>
      </c>
      <c r="D29" s="392"/>
      <c r="E29" s="393" t="s">
        <v>335</v>
      </c>
      <c r="F29" s="397">
        <v>87</v>
      </c>
      <c r="G29" s="397">
        <v>64</v>
      </c>
      <c r="H29" s="397">
        <v>64</v>
      </c>
      <c r="I29" s="397">
        <v>11</v>
      </c>
      <c r="J29" s="394">
        <f t="shared" si="0"/>
        <v>53</v>
      </c>
      <c r="K29" s="395">
        <f t="shared" si="1"/>
        <v>17.1875</v>
      </c>
    </row>
    <row r="30" spans="1:11">
      <c r="A30" s="369"/>
      <c r="B30" s="390"/>
      <c r="C30" s="391"/>
      <c r="D30" s="392"/>
      <c r="E30" s="393" t="s">
        <v>501</v>
      </c>
      <c r="F30" s="397">
        <v>4180000</v>
      </c>
      <c r="G30" s="397">
        <v>3100000</v>
      </c>
      <c r="H30" s="397">
        <v>3100000</v>
      </c>
      <c r="I30" s="397">
        <v>533942</v>
      </c>
      <c r="J30" s="397">
        <f t="shared" si="0"/>
        <v>2566058</v>
      </c>
      <c r="K30" s="395">
        <f t="shared" si="1"/>
        <v>17.223935483870967</v>
      </c>
    </row>
    <row r="31" spans="1:11">
      <c r="A31" s="369"/>
      <c r="B31" s="390" t="s">
        <v>257</v>
      </c>
      <c r="C31" s="391" t="s">
        <v>502</v>
      </c>
      <c r="D31" s="392"/>
      <c r="E31" s="393" t="s">
        <v>337</v>
      </c>
      <c r="F31" s="397">
        <v>2</v>
      </c>
      <c r="G31" s="397">
        <v>12</v>
      </c>
      <c r="H31" s="397">
        <v>12</v>
      </c>
      <c r="I31" s="397">
        <v>0</v>
      </c>
      <c r="J31" s="394">
        <f t="shared" si="0"/>
        <v>12</v>
      </c>
      <c r="K31" s="395">
        <f t="shared" si="1"/>
        <v>0</v>
      </c>
    </row>
    <row r="32" spans="1:11">
      <c r="A32" s="369"/>
      <c r="B32" s="390"/>
      <c r="C32" s="391"/>
      <c r="D32" s="392"/>
      <c r="E32" s="393" t="s">
        <v>501</v>
      </c>
      <c r="F32" s="397">
        <v>1575180</v>
      </c>
      <c r="G32" s="397">
        <v>10000000</v>
      </c>
      <c r="H32" s="397">
        <v>10000000</v>
      </c>
      <c r="I32" s="397">
        <v>0</v>
      </c>
      <c r="J32" s="397">
        <f t="shared" si="0"/>
        <v>10000000</v>
      </c>
      <c r="K32" s="395">
        <f t="shared" si="1"/>
        <v>0</v>
      </c>
    </row>
    <row r="33" spans="1:11">
      <c r="A33" s="369"/>
      <c r="B33" s="390" t="s">
        <v>259</v>
      </c>
      <c r="C33" s="391" t="s">
        <v>503</v>
      </c>
      <c r="D33" s="392"/>
      <c r="E33" s="393" t="s">
        <v>337</v>
      </c>
      <c r="F33" s="397">
        <v>20</v>
      </c>
      <c r="G33" s="397">
        <v>37</v>
      </c>
      <c r="H33" s="397">
        <v>37</v>
      </c>
      <c r="I33" s="397">
        <v>0</v>
      </c>
      <c r="J33" s="394">
        <f t="shared" si="0"/>
        <v>37</v>
      </c>
      <c r="K33" s="395">
        <f t="shared" si="1"/>
        <v>0</v>
      </c>
    </row>
    <row r="34" spans="1:11">
      <c r="A34" s="369"/>
      <c r="B34" s="390"/>
      <c r="C34" s="391"/>
      <c r="D34" s="392"/>
      <c r="E34" s="393" t="s">
        <v>501</v>
      </c>
      <c r="F34" s="397">
        <v>14239200</v>
      </c>
      <c r="G34" s="397">
        <v>30384000</v>
      </c>
      <c r="H34" s="397">
        <v>30384000</v>
      </c>
      <c r="I34" s="397">
        <v>0</v>
      </c>
      <c r="J34" s="397">
        <f t="shared" si="0"/>
        <v>30384000</v>
      </c>
      <c r="K34" s="395">
        <f t="shared" si="1"/>
        <v>0</v>
      </c>
    </row>
    <row r="35" spans="1:11">
      <c r="A35" s="369"/>
      <c r="B35" s="390" t="s">
        <v>255</v>
      </c>
      <c r="C35" s="391" t="s">
        <v>256</v>
      </c>
      <c r="D35" s="392"/>
      <c r="E35" s="393" t="s">
        <v>336</v>
      </c>
      <c r="F35" s="397">
        <v>1</v>
      </c>
      <c r="G35" s="397">
        <v>0</v>
      </c>
      <c r="H35" s="397">
        <v>0</v>
      </c>
      <c r="I35" s="397">
        <v>0</v>
      </c>
      <c r="J35" s="394">
        <f t="shared" si="0"/>
        <v>0</v>
      </c>
      <c r="K35" s="395">
        <v>0</v>
      </c>
    </row>
    <row r="36" spans="1:11">
      <c r="A36" s="369"/>
      <c r="B36" s="390"/>
      <c r="C36" s="391"/>
      <c r="D36" s="392"/>
      <c r="E36" s="393" t="s">
        <v>501</v>
      </c>
      <c r="F36" s="397">
        <v>2550000</v>
      </c>
      <c r="G36" s="397">
        <v>0</v>
      </c>
      <c r="H36" s="397">
        <v>0</v>
      </c>
      <c r="I36" s="397">
        <v>0</v>
      </c>
      <c r="J36" s="397">
        <f t="shared" si="0"/>
        <v>0</v>
      </c>
      <c r="K36" s="395">
        <v>0</v>
      </c>
    </row>
    <row r="37" spans="1:11">
      <c r="A37" s="369"/>
      <c r="B37" s="390" t="s">
        <v>686</v>
      </c>
      <c r="C37" s="391" t="s">
        <v>687</v>
      </c>
      <c r="D37" s="392"/>
      <c r="E37" s="393" t="s">
        <v>347</v>
      </c>
      <c r="F37" s="397">
        <v>0</v>
      </c>
      <c r="G37" s="397">
        <v>7</v>
      </c>
      <c r="H37" s="397">
        <v>7</v>
      </c>
      <c r="I37" s="397">
        <v>7</v>
      </c>
      <c r="J37" s="394">
        <f t="shared" si="0"/>
        <v>0</v>
      </c>
      <c r="K37" s="395">
        <f t="shared" si="1"/>
        <v>100</v>
      </c>
    </row>
    <row r="38" spans="1:11">
      <c r="A38" s="369"/>
      <c r="B38" s="390"/>
      <c r="C38" s="391"/>
      <c r="D38" s="392"/>
      <c r="E38" s="393" t="s">
        <v>501</v>
      </c>
      <c r="F38" s="397">
        <v>0</v>
      </c>
      <c r="G38" s="397">
        <v>33000000</v>
      </c>
      <c r="H38" s="397">
        <v>33000000</v>
      </c>
      <c r="I38" s="397">
        <v>32016000</v>
      </c>
      <c r="J38" s="397">
        <f t="shared" si="0"/>
        <v>984000</v>
      </c>
      <c r="K38" s="395">
        <f t="shared" si="1"/>
        <v>97.018181818181816</v>
      </c>
    </row>
    <row r="39" spans="1:11" ht="18">
      <c r="A39" s="369"/>
      <c r="B39" s="390" t="s">
        <v>388</v>
      </c>
      <c r="C39" s="391" t="s">
        <v>403</v>
      </c>
      <c r="D39" s="392"/>
      <c r="E39" s="393" t="s">
        <v>404</v>
      </c>
      <c r="F39" s="397">
        <v>1</v>
      </c>
      <c r="G39" s="397">
        <v>0</v>
      </c>
      <c r="H39" s="397">
        <v>0</v>
      </c>
      <c r="I39" s="397">
        <v>1</v>
      </c>
      <c r="J39" s="394">
        <f t="shared" si="0"/>
        <v>-1</v>
      </c>
      <c r="K39" s="395" t="e">
        <f t="shared" si="1"/>
        <v>#DIV/0!</v>
      </c>
    </row>
    <row r="40" spans="1:11">
      <c r="A40" s="369"/>
      <c r="B40" s="390"/>
      <c r="C40" s="391"/>
      <c r="D40" s="392"/>
      <c r="E40" s="393" t="s">
        <v>501</v>
      </c>
      <c r="F40" s="397">
        <v>2355290</v>
      </c>
      <c r="G40" s="397">
        <v>0</v>
      </c>
      <c r="H40" s="397">
        <v>0</v>
      </c>
      <c r="I40" s="397">
        <v>1572060</v>
      </c>
      <c r="J40" s="397">
        <f t="shared" si="0"/>
        <v>-1572060</v>
      </c>
      <c r="K40" s="395" t="e">
        <f t="shared" si="1"/>
        <v>#DIV/0!</v>
      </c>
    </row>
    <row r="41" spans="1:11" ht="17.25" customHeight="1">
      <c r="A41" s="369"/>
      <c r="B41" s="1125" t="s">
        <v>486</v>
      </c>
      <c r="C41" s="1126"/>
      <c r="D41" s="1129"/>
      <c r="E41" s="1129"/>
      <c r="F41" s="1129"/>
      <c r="G41" s="1129"/>
      <c r="H41" s="1129"/>
      <c r="I41" s="1129"/>
      <c r="J41" s="1129"/>
      <c r="K41" s="1130"/>
    </row>
    <row r="42" spans="1:11" ht="24" customHeight="1">
      <c r="A42" s="369"/>
      <c r="B42" s="385" t="s">
        <v>487</v>
      </c>
      <c r="C42" s="1113" t="s">
        <v>504</v>
      </c>
      <c r="D42" s="1113"/>
      <c r="E42" s="1113"/>
      <c r="F42" s="1113"/>
      <c r="G42" s="1113"/>
      <c r="H42" s="1113"/>
      <c r="I42" s="1113"/>
      <c r="J42" s="1113"/>
      <c r="K42" s="1114"/>
    </row>
    <row r="43" spans="1:11" ht="20.25" customHeight="1">
      <c r="A43" s="369"/>
      <c r="B43" s="386"/>
      <c r="C43" s="387" t="s">
        <v>505</v>
      </c>
      <c r="D43" s="383"/>
      <c r="E43" s="383"/>
      <c r="F43" s="383" t="s">
        <v>506</v>
      </c>
      <c r="G43" s="383" t="s">
        <v>506</v>
      </c>
      <c r="H43" s="383" t="s">
        <v>506</v>
      </c>
      <c r="I43" s="383" t="s">
        <v>506</v>
      </c>
      <c r="J43" s="383" t="s">
        <v>480</v>
      </c>
      <c r="K43" s="384">
        <v>1</v>
      </c>
    </row>
    <row r="44" spans="1:11" ht="20.25" customHeight="1">
      <c r="A44" s="369"/>
      <c r="B44" s="386"/>
      <c r="C44" s="387" t="s">
        <v>507</v>
      </c>
      <c r="D44" s="383"/>
      <c r="E44" s="383"/>
      <c r="F44" s="383" t="s">
        <v>508</v>
      </c>
      <c r="G44" s="383" t="s">
        <v>508</v>
      </c>
      <c r="H44" s="383" t="s">
        <v>508</v>
      </c>
      <c r="I44" s="383" t="s">
        <v>508</v>
      </c>
      <c r="J44" s="383" t="s">
        <v>480</v>
      </c>
      <c r="K44" s="384">
        <v>1</v>
      </c>
    </row>
    <row r="45" spans="1:11" ht="21.75" customHeight="1">
      <c r="A45" s="369"/>
      <c r="B45" s="386" t="s">
        <v>28</v>
      </c>
      <c r="C45" s="387" t="s">
        <v>509</v>
      </c>
      <c r="D45" s="383"/>
      <c r="E45" s="383"/>
      <c r="F45" s="383" t="s">
        <v>510</v>
      </c>
      <c r="G45" s="383" t="s">
        <v>510</v>
      </c>
      <c r="H45" s="383" t="s">
        <v>510</v>
      </c>
      <c r="I45" s="383" t="s">
        <v>510</v>
      </c>
      <c r="J45" s="383" t="s">
        <v>480</v>
      </c>
      <c r="K45" s="384">
        <v>1</v>
      </c>
    </row>
    <row r="46" spans="1:11" ht="17.25">
      <c r="A46" s="369"/>
      <c r="B46" s="1131" t="s">
        <v>498</v>
      </c>
      <c r="C46" s="1132"/>
      <c r="D46" s="1133"/>
      <c r="E46" s="1133"/>
      <c r="F46" s="1133"/>
      <c r="G46" s="1133"/>
      <c r="H46" s="1133"/>
      <c r="I46" s="1133"/>
      <c r="J46" s="1133"/>
      <c r="K46" s="1134"/>
    </row>
    <row r="47" spans="1:11" ht="25.5">
      <c r="A47" s="369"/>
      <c r="B47" s="388" t="s">
        <v>499</v>
      </c>
      <c r="C47" s="389" t="s">
        <v>500</v>
      </c>
      <c r="D47" s="1129"/>
      <c r="E47" s="1129"/>
      <c r="F47" s="1129"/>
      <c r="G47" s="1129"/>
      <c r="H47" s="1129"/>
      <c r="I47" s="1129"/>
      <c r="J47" s="1129"/>
      <c r="K47" s="1130"/>
    </row>
    <row r="48" spans="1:11" ht="17.25" customHeight="1">
      <c r="A48" s="369"/>
      <c r="B48" s="390" t="s">
        <v>247</v>
      </c>
      <c r="C48" s="391" t="s">
        <v>248</v>
      </c>
      <c r="D48" s="392"/>
      <c r="E48" s="393" t="s">
        <v>334</v>
      </c>
      <c r="F48" s="397">
        <v>326</v>
      </c>
      <c r="G48" s="397">
        <v>32</v>
      </c>
      <c r="H48" s="397">
        <v>32</v>
      </c>
      <c r="I48" s="397">
        <v>9</v>
      </c>
      <c r="J48" s="394">
        <f>H48-I48</f>
        <v>23</v>
      </c>
      <c r="K48" s="395">
        <f>I48/H48*100</f>
        <v>28.125</v>
      </c>
    </row>
    <row r="49" spans="1:11">
      <c r="A49" s="369"/>
      <c r="B49" s="390"/>
      <c r="C49" s="391"/>
      <c r="D49" s="392"/>
      <c r="E49" s="393" t="s">
        <v>501</v>
      </c>
      <c r="F49" s="397">
        <v>101357202</v>
      </c>
      <c r="G49" s="397">
        <v>24255000</v>
      </c>
      <c r="H49" s="397">
        <v>24305000</v>
      </c>
      <c r="I49" s="397">
        <v>6876496</v>
      </c>
      <c r="J49" s="397">
        <f>H49-I49</f>
        <v>17428504</v>
      </c>
      <c r="K49" s="395">
        <f>I49/H49*100</f>
        <v>28.292515943221559</v>
      </c>
    </row>
    <row r="50" spans="1:11" ht="17.25">
      <c r="A50" s="369"/>
      <c r="B50" s="1125" t="s">
        <v>486</v>
      </c>
      <c r="C50" s="1126"/>
      <c r="D50" s="1129"/>
      <c r="E50" s="1129"/>
      <c r="F50" s="1129"/>
      <c r="G50" s="1129"/>
      <c r="H50" s="1129"/>
      <c r="I50" s="1129"/>
      <c r="J50" s="1129"/>
      <c r="K50" s="1130"/>
    </row>
    <row r="51" spans="1:11" ht="17.25">
      <c r="A51" s="369"/>
      <c r="B51" s="385" t="s">
        <v>487</v>
      </c>
      <c r="C51" s="1113" t="s">
        <v>511</v>
      </c>
      <c r="D51" s="1113"/>
      <c r="E51" s="1113"/>
      <c r="F51" s="1113"/>
      <c r="G51" s="1113"/>
      <c r="H51" s="1113"/>
      <c r="I51" s="1113"/>
      <c r="J51" s="1113"/>
      <c r="K51" s="1114"/>
    </row>
    <row r="52" spans="1:11" ht="21" customHeight="1">
      <c r="A52" s="369"/>
      <c r="B52" s="386"/>
      <c r="C52" s="387" t="s">
        <v>512</v>
      </c>
      <c r="D52" s="383"/>
      <c r="E52" s="383"/>
      <c r="F52" s="383" t="s">
        <v>513</v>
      </c>
      <c r="G52" s="383" t="s">
        <v>513</v>
      </c>
      <c r="H52" s="383" t="s">
        <v>513</v>
      </c>
      <c r="I52" s="383" t="s">
        <v>513</v>
      </c>
      <c r="J52" s="383" t="s">
        <v>480</v>
      </c>
      <c r="K52" s="384">
        <v>1</v>
      </c>
    </row>
    <row r="53" spans="1:11" ht="18" customHeight="1">
      <c r="A53" s="369"/>
      <c r="B53" s="386" t="s">
        <v>28</v>
      </c>
      <c r="C53" s="387" t="s">
        <v>514</v>
      </c>
      <c r="D53" s="383"/>
      <c r="E53" s="383"/>
      <c r="F53" s="383" t="s">
        <v>515</v>
      </c>
      <c r="G53" s="383" t="s">
        <v>515</v>
      </c>
      <c r="H53" s="383" t="s">
        <v>515</v>
      </c>
      <c r="I53" s="383" t="s">
        <v>515</v>
      </c>
      <c r="J53" s="383" t="s">
        <v>480</v>
      </c>
      <c r="K53" s="384">
        <v>1</v>
      </c>
    </row>
    <row r="54" spans="1:11" ht="25.5" customHeight="1">
      <c r="A54" s="369"/>
      <c r="B54" s="386" t="s">
        <v>28</v>
      </c>
      <c r="C54" s="387" t="s">
        <v>516</v>
      </c>
      <c r="D54" s="383"/>
      <c r="E54" s="383"/>
      <c r="F54" s="383" t="s">
        <v>517</v>
      </c>
      <c r="G54" s="383" t="s">
        <v>517</v>
      </c>
      <c r="H54" s="383" t="s">
        <v>517</v>
      </c>
      <c r="I54" s="383" t="s">
        <v>517</v>
      </c>
      <c r="J54" s="383" t="s">
        <v>480</v>
      </c>
      <c r="K54" s="384">
        <v>1</v>
      </c>
    </row>
    <row r="55" spans="1:11" ht="17.25">
      <c r="A55" s="369"/>
      <c r="B55" s="1131" t="s">
        <v>498</v>
      </c>
      <c r="C55" s="1132"/>
      <c r="D55" s="1133"/>
      <c r="E55" s="1133"/>
      <c r="F55" s="1133"/>
      <c r="G55" s="1133"/>
      <c r="H55" s="1133"/>
      <c r="I55" s="1133"/>
      <c r="J55" s="1133"/>
      <c r="K55" s="1134"/>
    </row>
    <row r="56" spans="1:11" ht="25.5">
      <c r="A56" s="369"/>
      <c r="B56" s="388" t="s">
        <v>499</v>
      </c>
      <c r="C56" s="389" t="s">
        <v>500</v>
      </c>
      <c r="D56" s="1129"/>
      <c r="E56" s="1129"/>
      <c r="F56" s="1129"/>
      <c r="G56" s="1129"/>
      <c r="H56" s="1129"/>
      <c r="I56" s="1129"/>
      <c r="J56" s="1129"/>
      <c r="K56" s="1130"/>
    </row>
    <row r="57" spans="1:11" ht="17.25" customHeight="1">
      <c r="A57" s="369"/>
      <c r="B57" s="390" t="s">
        <v>249</v>
      </c>
      <c r="C57" s="391" t="s">
        <v>250</v>
      </c>
      <c r="D57" s="392"/>
      <c r="E57" s="393" t="s">
        <v>333</v>
      </c>
      <c r="F57" s="397">
        <v>2288</v>
      </c>
      <c r="G57" s="397">
        <v>204</v>
      </c>
      <c r="H57" s="397">
        <v>206</v>
      </c>
      <c r="I57" s="397">
        <v>50</v>
      </c>
      <c r="J57" s="397">
        <f>H57-I57</f>
        <v>156</v>
      </c>
      <c r="K57" s="395">
        <f t="shared" ref="K57:K60" si="2">I57/H57*100</f>
        <v>24.271844660194176</v>
      </c>
    </row>
    <row r="58" spans="1:11" ht="17.25" customHeight="1">
      <c r="A58" s="369"/>
      <c r="B58" s="390"/>
      <c r="C58" s="391"/>
      <c r="D58" s="392"/>
      <c r="E58" s="393" t="s">
        <v>501</v>
      </c>
      <c r="F58" s="397">
        <v>561433928</v>
      </c>
      <c r="G58" s="397">
        <v>50000000</v>
      </c>
      <c r="H58" s="397">
        <v>50700000</v>
      </c>
      <c r="I58" s="397">
        <v>12278317</v>
      </c>
      <c r="J58" s="397">
        <f t="shared" ref="J58:J60" si="3">H58-I58</f>
        <v>38421683</v>
      </c>
      <c r="K58" s="395">
        <f t="shared" si="2"/>
        <v>24.217587771203156</v>
      </c>
    </row>
    <row r="59" spans="1:11">
      <c r="A59" s="369"/>
      <c r="B59" s="390" t="s">
        <v>407</v>
      </c>
      <c r="C59" s="391" t="s">
        <v>518</v>
      </c>
      <c r="D59" s="392"/>
      <c r="E59" s="393" t="s">
        <v>439</v>
      </c>
      <c r="F59" s="751">
        <v>4</v>
      </c>
      <c r="G59" s="397">
        <v>10</v>
      </c>
      <c r="H59" s="397">
        <v>10</v>
      </c>
      <c r="I59" s="397">
        <v>0</v>
      </c>
      <c r="J59" s="394">
        <f t="shared" si="3"/>
        <v>10</v>
      </c>
      <c r="K59" s="395">
        <f t="shared" si="2"/>
        <v>0</v>
      </c>
    </row>
    <row r="60" spans="1:11">
      <c r="A60" s="369"/>
      <c r="B60" s="390"/>
      <c r="C60" s="391"/>
      <c r="D60" s="392"/>
      <c r="E60" s="393" t="s">
        <v>501</v>
      </c>
      <c r="F60" s="397">
        <v>17724000</v>
      </c>
      <c r="G60" s="397">
        <v>44000000</v>
      </c>
      <c r="H60" s="397">
        <v>44000000</v>
      </c>
      <c r="I60" s="397">
        <v>0</v>
      </c>
      <c r="J60" s="397">
        <f t="shared" si="3"/>
        <v>44000000</v>
      </c>
      <c r="K60" s="395">
        <f t="shared" si="2"/>
        <v>0</v>
      </c>
    </row>
    <row r="61" spans="1:11">
      <c r="A61" s="369"/>
      <c r="B61" s="390" t="s">
        <v>348</v>
      </c>
      <c r="C61" s="391" t="s">
        <v>761</v>
      </c>
      <c r="D61" s="392"/>
      <c r="E61" s="393" t="s">
        <v>337</v>
      </c>
      <c r="F61" s="397">
        <v>0</v>
      </c>
      <c r="G61" s="397">
        <v>13</v>
      </c>
      <c r="H61" s="397">
        <v>13</v>
      </c>
      <c r="I61" s="397">
        <v>0</v>
      </c>
      <c r="J61" s="394">
        <f t="shared" ref="J61:J62" si="4">H61-I61</f>
        <v>13</v>
      </c>
      <c r="K61" s="395">
        <f t="shared" ref="K61:K62" si="5">I61/H61*100</f>
        <v>0</v>
      </c>
    </row>
    <row r="62" spans="1:11" ht="15.75" thickBot="1">
      <c r="A62" s="369"/>
      <c r="B62" s="398"/>
      <c r="C62" s="399"/>
      <c r="D62" s="400"/>
      <c r="E62" s="401" t="s">
        <v>501</v>
      </c>
      <c r="F62" s="752">
        <v>0</v>
      </c>
      <c r="G62" s="402">
        <v>10600000</v>
      </c>
      <c r="H62" s="402">
        <v>10600000</v>
      </c>
      <c r="I62" s="402">
        <v>0</v>
      </c>
      <c r="J62" s="750">
        <f t="shared" si="4"/>
        <v>10600000</v>
      </c>
      <c r="K62" s="749">
        <f t="shared" si="5"/>
        <v>0</v>
      </c>
    </row>
    <row r="63" spans="1:11">
      <c r="A63" s="367"/>
      <c r="B63" s="403"/>
      <c r="C63" s="367"/>
      <c r="D63" s="367"/>
      <c r="E63" s="367"/>
      <c r="F63" s="367"/>
      <c r="G63" s="367"/>
      <c r="H63" s="367"/>
      <c r="I63" s="367"/>
      <c r="J63" s="367"/>
      <c r="K63" s="367"/>
    </row>
    <row r="64" spans="1:11">
      <c r="A64" s="52"/>
      <c r="B64" s="52"/>
      <c r="C64" s="1137" t="s">
        <v>111</v>
      </c>
      <c r="D64" s="404" t="s">
        <v>69</v>
      </c>
      <c r="E64" s="1140"/>
      <c r="F64" s="1141"/>
      <c r="G64" s="1142" t="s">
        <v>68</v>
      </c>
      <c r="H64" s="1143"/>
      <c r="I64" s="405" t="s">
        <v>69</v>
      </c>
      <c r="J64" s="1148"/>
      <c r="K64" s="1149"/>
    </row>
    <row r="65" spans="1:11">
      <c r="A65" s="52"/>
      <c r="B65" s="52"/>
      <c r="C65" s="1138"/>
      <c r="D65" s="406" t="s">
        <v>70</v>
      </c>
      <c r="E65" s="1150"/>
      <c r="F65" s="1151"/>
      <c r="G65" s="1144"/>
      <c r="H65" s="1145"/>
      <c r="I65" s="407" t="s">
        <v>70</v>
      </c>
      <c r="J65" s="1152"/>
      <c r="K65" s="1153"/>
    </row>
    <row r="66" spans="1:11">
      <c r="A66" s="52"/>
      <c r="B66" s="52"/>
      <c r="C66" s="1139"/>
      <c r="D66" s="408" t="s">
        <v>71</v>
      </c>
      <c r="E66" s="1150"/>
      <c r="F66" s="1151"/>
      <c r="G66" s="1146"/>
      <c r="H66" s="1147"/>
      <c r="I66" s="409" t="s">
        <v>71</v>
      </c>
      <c r="J66" s="1135"/>
      <c r="K66" s="1136"/>
    </row>
    <row r="70" spans="1:11">
      <c r="F70" s="397">
        <f>F22+F24+F26+F28+F30+F32+F34+F36+F38+F40+F49+F58+F60+F62</f>
        <v>2183640020</v>
      </c>
      <c r="G70" s="397">
        <f t="shared" ref="G70:I70" si="6">G22+G24+G26+G28+G30+G32+G34+G36+G38+G40+G49+G58+G60+G62</f>
        <v>1826479000</v>
      </c>
      <c r="H70" s="397">
        <f t="shared" si="6"/>
        <v>1830120876</v>
      </c>
      <c r="I70" s="397">
        <f t="shared" si="6"/>
        <v>517767269</v>
      </c>
    </row>
  </sheetData>
  <autoFilter ref="E1:E66" xr:uid="{047304DC-5A8A-4DE0-9F59-759FF7128CEB}"/>
  <mergeCells count="37">
    <mergeCell ref="J66:K66"/>
    <mergeCell ref="B55:C55"/>
    <mergeCell ref="D55:K55"/>
    <mergeCell ref="D56:K56"/>
    <mergeCell ref="C64:C66"/>
    <mergeCell ref="E64:F64"/>
    <mergeCell ref="G64:H66"/>
    <mergeCell ref="J64:K64"/>
    <mergeCell ref="E65:F65"/>
    <mergeCell ref="J65:K65"/>
    <mergeCell ref="E66:F66"/>
    <mergeCell ref="C51:K51"/>
    <mergeCell ref="B19:C19"/>
    <mergeCell ref="D19:K19"/>
    <mergeCell ref="D20:K20"/>
    <mergeCell ref="B41:C41"/>
    <mergeCell ref="D41:K41"/>
    <mergeCell ref="C42:K42"/>
    <mergeCell ref="B46:C46"/>
    <mergeCell ref="D46:K46"/>
    <mergeCell ref="D47:K47"/>
    <mergeCell ref="B50:C50"/>
    <mergeCell ref="D50:K50"/>
    <mergeCell ref="C13:K13"/>
    <mergeCell ref="B2:K2"/>
    <mergeCell ref="B3:F3"/>
    <mergeCell ref="C4:D4"/>
    <mergeCell ref="E4:F4"/>
    <mergeCell ref="G4:K4"/>
    <mergeCell ref="C5:D5"/>
    <mergeCell ref="E5:F5"/>
    <mergeCell ref="G5:K5"/>
    <mergeCell ref="C6:K6"/>
    <mergeCell ref="B7:C7"/>
    <mergeCell ref="D7:K7"/>
    <mergeCell ref="B12:C12"/>
    <mergeCell ref="D12:K12"/>
  </mergeCells>
  <pageMargins left="0.19" right="0.24" top="0.28999999999999998" bottom="0.25" header="0.3" footer="0.25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C1DDB-3660-43AA-8E98-585F1D74078A}">
  <dimension ref="A1:J234"/>
  <sheetViews>
    <sheetView zoomScale="110" zoomScaleNormal="110" workbookViewId="0">
      <pane xSplit="3" ySplit="8" topLeftCell="D217" activePane="bottomRight" state="frozen"/>
      <selection pane="topRight" activeCell="D1" sqref="D1"/>
      <selection pane="bottomLeft" activeCell="A9" sqref="A9"/>
      <selection pane="bottomRight" activeCell="H227" sqref="H227"/>
    </sheetView>
  </sheetViews>
  <sheetFormatPr defaultRowHeight="15"/>
  <cols>
    <col min="1" max="1" width="12.42578125" style="310" customWidth="1"/>
    <col min="2" max="2" width="56.7109375" style="310" customWidth="1"/>
    <col min="3" max="3" width="7.85546875" style="310" customWidth="1"/>
    <col min="4" max="4" width="22.140625" style="310" customWidth="1"/>
    <col min="5" max="5" width="12.140625" style="310" customWidth="1"/>
    <col min="6" max="6" width="12.28515625" style="310" customWidth="1"/>
    <col min="7" max="7" width="11.85546875" style="310" customWidth="1"/>
    <col min="8" max="8" width="11" style="310" customWidth="1"/>
    <col min="9" max="9" width="10.5703125" style="310" customWidth="1"/>
    <col min="10" max="10" width="9.7109375" style="310" customWidth="1"/>
    <col min="11" max="16384" width="9.140625" style="310"/>
  </cols>
  <sheetData>
    <row r="1" spans="1:10" ht="22.5" customHeight="1">
      <c r="A1" s="411"/>
      <c r="B1" s="410"/>
      <c r="C1" s="410"/>
      <c r="D1" s="410"/>
      <c r="E1" s="410"/>
      <c r="F1" s="410"/>
      <c r="G1" s="410"/>
      <c r="H1" s="410"/>
      <c r="I1" s="410"/>
      <c r="J1" s="410"/>
    </row>
    <row r="2" spans="1:10" ht="17.25">
      <c r="A2" s="1164" t="s">
        <v>463</v>
      </c>
      <c r="B2" s="1164"/>
      <c r="C2" s="1164"/>
      <c r="D2" s="1164"/>
      <c r="E2" s="1164"/>
      <c r="F2" s="1164"/>
      <c r="G2" s="1164"/>
      <c r="H2" s="1164"/>
      <c r="I2" s="1164"/>
      <c r="J2" s="1164"/>
    </row>
    <row r="3" spans="1:10" ht="18" thickBot="1">
      <c r="A3" s="1165" t="s">
        <v>678</v>
      </c>
      <c r="B3" s="1165"/>
      <c r="C3" s="1165"/>
      <c r="D3" s="1165"/>
      <c r="E3" s="1165"/>
      <c r="F3" s="412"/>
      <c r="G3" s="412"/>
      <c r="H3" s="412"/>
      <c r="I3" s="412"/>
      <c r="J3" s="412"/>
    </row>
    <row r="4" spans="1:10" ht="15.75" customHeight="1">
      <c r="A4" s="413" t="s">
        <v>2</v>
      </c>
      <c r="B4" s="1166" t="s">
        <v>677</v>
      </c>
      <c r="C4" s="1166"/>
      <c r="D4" s="1167" t="s">
        <v>464</v>
      </c>
      <c r="E4" s="1167"/>
      <c r="F4" s="1168" t="s">
        <v>4</v>
      </c>
      <c r="G4" s="1168"/>
      <c r="H4" s="1168"/>
      <c r="I4" s="1168"/>
      <c r="J4" s="1168"/>
    </row>
    <row r="5" spans="1:10" ht="28.5" customHeight="1" thickBot="1">
      <c r="A5" s="414" t="s">
        <v>465</v>
      </c>
      <c r="B5" s="1169" t="s">
        <v>35</v>
      </c>
      <c r="C5" s="1169"/>
      <c r="D5" s="1170" t="s">
        <v>26</v>
      </c>
      <c r="E5" s="1170"/>
      <c r="F5" s="1171" t="s">
        <v>34</v>
      </c>
      <c r="G5" s="1171"/>
      <c r="H5" s="1171"/>
      <c r="I5" s="1171"/>
      <c r="J5" s="1171"/>
    </row>
    <row r="6" spans="1:10" ht="80.25" customHeight="1">
      <c r="A6" s="415" t="s">
        <v>466</v>
      </c>
      <c r="B6" s="1172" t="s">
        <v>519</v>
      </c>
      <c r="C6" s="1172"/>
      <c r="D6" s="1172"/>
      <c r="E6" s="1172"/>
      <c r="F6" s="1172"/>
      <c r="G6" s="1172"/>
      <c r="H6" s="1172"/>
      <c r="I6" s="1172"/>
      <c r="J6" s="1172"/>
    </row>
    <row r="7" spans="1:10" customFormat="1" ht="17.25">
      <c r="A7" s="1160" t="s">
        <v>468</v>
      </c>
      <c r="B7" s="1161"/>
      <c r="C7" s="1173" t="s">
        <v>469</v>
      </c>
      <c r="D7" s="1173"/>
      <c r="E7" s="1173"/>
      <c r="F7" s="1173"/>
      <c r="G7" s="1173"/>
      <c r="H7" s="1173"/>
      <c r="I7" s="1173"/>
      <c r="J7" s="1174"/>
    </row>
    <row r="8" spans="1:10" customFormat="1" ht="36">
      <c r="A8" s="506" t="s">
        <v>470</v>
      </c>
      <c r="B8" s="507" t="s">
        <v>471</v>
      </c>
      <c r="C8" s="508" t="s">
        <v>472</v>
      </c>
      <c r="D8" s="508" t="s">
        <v>473</v>
      </c>
      <c r="E8" s="508" t="s">
        <v>474</v>
      </c>
      <c r="F8" s="509" t="s">
        <v>730</v>
      </c>
      <c r="G8" s="509" t="s">
        <v>731</v>
      </c>
      <c r="H8" s="509" t="s">
        <v>475</v>
      </c>
      <c r="I8" s="508" t="s">
        <v>476</v>
      </c>
      <c r="J8" s="510" t="s">
        <v>477</v>
      </c>
    </row>
    <row r="9" spans="1:10" customFormat="1">
      <c r="A9" s="511" t="s">
        <v>34</v>
      </c>
      <c r="B9" s="512" t="s">
        <v>520</v>
      </c>
      <c r="C9" s="513"/>
      <c r="D9" s="514"/>
      <c r="E9" s="516">
        <v>1375</v>
      </c>
      <c r="F9" s="516" t="s">
        <v>732</v>
      </c>
      <c r="G9" s="516" t="s">
        <v>732</v>
      </c>
      <c r="H9" s="516">
        <v>414</v>
      </c>
      <c r="I9" s="518">
        <f t="shared" ref="I9:I12" si="0">G9-H9</f>
        <v>707</v>
      </c>
      <c r="J9" s="519">
        <f t="shared" ref="J9:J12" si="1">H9/G9*100</f>
        <v>36.931311329170384</v>
      </c>
    </row>
    <row r="10" spans="1:10" customFormat="1">
      <c r="A10" s="511" t="s">
        <v>34</v>
      </c>
      <c r="B10" s="512" t="s">
        <v>521</v>
      </c>
      <c r="C10" s="513"/>
      <c r="D10" s="514"/>
      <c r="E10" s="516" t="s">
        <v>522</v>
      </c>
      <c r="F10" s="516" t="s">
        <v>522</v>
      </c>
      <c r="G10" s="516" t="s">
        <v>522</v>
      </c>
      <c r="H10" s="516">
        <v>13</v>
      </c>
      <c r="I10" s="518">
        <f t="shared" si="0"/>
        <v>0</v>
      </c>
      <c r="J10" s="519">
        <f t="shared" si="1"/>
        <v>100</v>
      </c>
    </row>
    <row r="11" spans="1:10" customFormat="1">
      <c r="A11" s="511" t="s">
        <v>34</v>
      </c>
      <c r="B11" s="512" t="s">
        <v>523</v>
      </c>
      <c r="C11" s="513"/>
      <c r="D11" s="514"/>
      <c r="E11" s="516" t="s">
        <v>522</v>
      </c>
      <c r="F11" s="516" t="s">
        <v>522</v>
      </c>
      <c r="G11" s="516" t="s">
        <v>522</v>
      </c>
      <c r="H11" s="516">
        <v>13</v>
      </c>
      <c r="I11" s="518">
        <f t="shared" si="0"/>
        <v>0</v>
      </c>
      <c r="J11" s="519">
        <f t="shared" si="1"/>
        <v>100</v>
      </c>
    </row>
    <row r="12" spans="1:10" customFormat="1" ht="24" customHeight="1">
      <c r="A12" s="511" t="s">
        <v>524</v>
      </c>
      <c r="B12" s="512" t="s">
        <v>525</v>
      </c>
      <c r="C12" s="513"/>
      <c r="D12" s="514"/>
      <c r="E12" s="515" t="s">
        <v>526</v>
      </c>
      <c r="F12" s="515" t="s">
        <v>527</v>
      </c>
      <c r="G12" s="515" t="s">
        <v>527</v>
      </c>
      <c r="H12" s="515" t="s">
        <v>527</v>
      </c>
      <c r="I12" s="518" t="e">
        <f t="shared" si="0"/>
        <v>#VALUE!</v>
      </c>
      <c r="J12" s="519" t="e">
        <f t="shared" si="1"/>
        <v>#VALUE!</v>
      </c>
    </row>
    <row r="13" spans="1:10" customFormat="1" ht="17.25">
      <c r="A13" s="1160" t="s">
        <v>486</v>
      </c>
      <c r="B13" s="1161"/>
      <c r="C13" s="1158"/>
      <c r="D13" s="1158"/>
      <c r="E13" s="1158"/>
      <c r="F13" s="1158"/>
      <c r="G13" s="1158"/>
      <c r="H13" s="1158"/>
      <c r="I13" s="1158"/>
      <c r="J13" s="1159"/>
    </row>
    <row r="14" spans="1:10" customFormat="1" ht="24" customHeight="1">
      <c r="A14" s="520" t="s">
        <v>487</v>
      </c>
      <c r="B14" s="1162" t="s">
        <v>528</v>
      </c>
      <c r="C14" s="1162"/>
      <c r="D14" s="1162"/>
      <c r="E14" s="1162"/>
      <c r="F14" s="1162"/>
      <c r="G14" s="1162"/>
      <c r="H14" s="1162"/>
      <c r="I14" s="1162"/>
      <c r="J14" s="1163"/>
    </row>
    <row r="15" spans="1:10" customFormat="1">
      <c r="A15" s="521" t="s">
        <v>34</v>
      </c>
      <c r="B15" s="522" t="s">
        <v>529</v>
      </c>
      <c r="C15" s="517"/>
      <c r="D15" s="517"/>
      <c r="E15" s="523">
        <v>200</v>
      </c>
      <c r="F15" s="523" t="s">
        <v>733</v>
      </c>
      <c r="G15" s="523" t="s">
        <v>733</v>
      </c>
      <c r="H15" s="523">
        <v>54</v>
      </c>
      <c r="I15" s="518">
        <f t="shared" ref="I15:I27" si="2">G15-H15</f>
        <v>111</v>
      </c>
      <c r="J15" s="519">
        <f t="shared" ref="J15:J27" si="3">H15/G15*100</f>
        <v>32.727272727272727</v>
      </c>
    </row>
    <row r="16" spans="1:10" customFormat="1">
      <c r="A16" s="521" t="s">
        <v>34</v>
      </c>
      <c r="B16" s="522" t="s">
        <v>530</v>
      </c>
      <c r="C16" s="517"/>
      <c r="D16" s="517"/>
      <c r="E16" s="523">
        <v>227615</v>
      </c>
      <c r="F16" s="523" t="s">
        <v>734</v>
      </c>
      <c r="G16" s="523" t="s">
        <v>734</v>
      </c>
      <c r="H16" s="523">
        <v>82083</v>
      </c>
      <c r="I16" s="518">
        <f t="shared" si="2"/>
        <v>147917</v>
      </c>
      <c r="J16" s="519">
        <f t="shared" si="3"/>
        <v>35.688260869565219</v>
      </c>
    </row>
    <row r="17" spans="1:10" customFormat="1">
      <c r="A17" s="521" t="s">
        <v>34</v>
      </c>
      <c r="B17" s="522" t="s">
        <v>531</v>
      </c>
      <c r="C17" s="517"/>
      <c r="D17" s="517"/>
      <c r="E17" s="523">
        <v>1018387</v>
      </c>
      <c r="F17" s="523" t="s">
        <v>735</v>
      </c>
      <c r="G17" s="523" t="s">
        <v>735</v>
      </c>
      <c r="H17" s="523">
        <v>370229</v>
      </c>
      <c r="I17" s="518">
        <f t="shared" si="2"/>
        <v>893471</v>
      </c>
      <c r="J17" s="519">
        <f t="shared" si="3"/>
        <v>29.297222442035292</v>
      </c>
    </row>
    <row r="18" spans="1:10" customFormat="1" ht="18">
      <c r="A18" s="521" t="s">
        <v>34</v>
      </c>
      <c r="B18" s="522" t="s">
        <v>532</v>
      </c>
      <c r="C18" s="517"/>
      <c r="D18" s="517"/>
      <c r="E18" s="523">
        <v>2955</v>
      </c>
      <c r="F18" s="523" t="s">
        <v>736</v>
      </c>
      <c r="G18" s="523" t="s">
        <v>736</v>
      </c>
      <c r="H18" s="523">
        <v>637</v>
      </c>
      <c r="I18" s="518">
        <f t="shared" si="2"/>
        <v>1863</v>
      </c>
      <c r="J18" s="519">
        <f t="shared" si="3"/>
        <v>25.480000000000004</v>
      </c>
    </row>
    <row r="19" spans="1:10" customFormat="1">
      <c r="A19" s="521" t="s">
        <v>34</v>
      </c>
      <c r="B19" s="522" t="s">
        <v>533</v>
      </c>
      <c r="C19" s="517"/>
      <c r="D19" s="517"/>
      <c r="E19" s="523">
        <v>245</v>
      </c>
      <c r="F19" s="523" t="s">
        <v>58</v>
      </c>
      <c r="G19" s="523" t="s">
        <v>58</v>
      </c>
      <c r="H19" s="523">
        <v>259</v>
      </c>
      <c r="I19" s="518">
        <f t="shared" si="2"/>
        <v>-29</v>
      </c>
      <c r="J19" s="519">
        <f t="shared" si="3"/>
        <v>112.60869565217391</v>
      </c>
    </row>
    <row r="20" spans="1:10" customFormat="1">
      <c r="A20" s="521" t="s">
        <v>34</v>
      </c>
      <c r="B20" s="522" t="s">
        <v>535</v>
      </c>
      <c r="C20" s="517" t="s">
        <v>482</v>
      </c>
      <c r="D20" s="517"/>
      <c r="E20" s="523">
        <v>63</v>
      </c>
      <c r="F20" s="523" t="s">
        <v>737</v>
      </c>
      <c r="G20" s="523" t="s">
        <v>737</v>
      </c>
      <c r="H20" s="523">
        <v>56</v>
      </c>
      <c r="I20" s="518">
        <f t="shared" si="2"/>
        <v>19</v>
      </c>
      <c r="J20" s="519">
        <f t="shared" si="3"/>
        <v>74.666666666666671</v>
      </c>
    </row>
    <row r="21" spans="1:10" customFormat="1">
      <c r="A21" s="521" t="s">
        <v>34</v>
      </c>
      <c r="B21" s="522" t="s">
        <v>537</v>
      </c>
      <c r="C21" s="517" t="s">
        <v>482</v>
      </c>
      <c r="D21" s="517"/>
      <c r="E21" s="523">
        <v>14</v>
      </c>
      <c r="F21" s="523" t="s">
        <v>538</v>
      </c>
      <c r="G21" s="523" t="s">
        <v>538</v>
      </c>
      <c r="H21" s="523">
        <v>3</v>
      </c>
      <c r="I21" s="518">
        <f t="shared" si="2"/>
        <v>1</v>
      </c>
      <c r="J21" s="519">
        <f t="shared" si="3"/>
        <v>75</v>
      </c>
    </row>
    <row r="22" spans="1:10" customFormat="1" ht="21.75" customHeight="1">
      <c r="A22" s="521" t="s">
        <v>34</v>
      </c>
      <c r="B22" s="522" t="s">
        <v>539</v>
      </c>
      <c r="C22" s="517"/>
      <c r="D22" s="517"/>
      <c r="E22" s="523">
        <v>2176</v>
      </c>
      <c r="F22" s="523" t="s">
        <v>738</v>
      </c>
      <c r="G22" s="523" t="s">
        <v>738</v>
      </c>
      <c r="H22" s="523">
        <v>3005</v>
      </c>
      <c r="I22" s="518">
        <f t="shared" si="2"/>
        <v>0</v>
      </c>
      <c r="J22" s="519">
        <f t="shared" si="3"/>
        <v>100</v>
      </c>
    </row>
    <row r="23" spans="1:10" customFormat="1">
      <c r="A23" s="521" t="s">
        <v>34</v>
      </c>
      <c r="B23" s="522" t="s">
        <v>540</v>
      </c>
      <c r="C23" s="517"/>
      <c r="D23" s="517"/>
      <c r="E23" s="517">
        <v>83</v>
      </c>
      <c r="F23" s="523" t="s">
        <v>739</v>
      </c>
      <c r="G23" s="523" t="s">
        <v>739</v>
      </c>
      <c r="H23" s="523">
        <v>19</v>
      </c>
      <c r="I23" s="518">
        <f t="shared" si="2"/>
        <v>19</v>
      </c>
      <c r="J23" s="519">
        <f t="shared" si="3"/>
        <v>50</v>
      </c>
    </row>
    <row r="24" spans="1:10" customFormat="1">
      <c r="A24" s="521" t="s">
        <v>34</v>
      </c>
      <c r="B24" s="522" t="s">
        <v>541</v>
      </c>
      <c r="C24" s="517"/>
      <c r="D24" s="517"/>
      <c r="E24" s="517" t="s">
        <v>522</v>
      </c>
      <c r="F24" s="523" t="s">
        <v>522</v>
      </c>
      <c r="G24" s="523" t="s">
        <v>522</v>
      </c>
      <c r="H24" s="523">
        <v>13</v>
      </c>
      <c r="I24" s="518">
        <f t="shared" si="2"/>
        <v>0</v>
      </c>
      <c r="J24" s="519">
        <f t="shared" si="3"/>
        <v>100</v>
      </c>
    </row>
    <row r="25" spans="1:10" customFormat="1" ht="18">
      <c r="A25" s="521" t="s">
        <v>542</v>
      </c>
      <c r="B25" s="522" t="s">
        <v>543</v>
      </c>
      <c r="C25" s="517"/>
      <c r="D25" s="517"/>
      <c r="E25" s="517">
        <v>100</v>
      </c>
      <c r="F25" s="523" t="s">
        <v>740</v>
      </c>
      <c r="G25" s="523" t="s">
        <v>740</v>
      </c>
      <c r="H25" s="523">
        <v>68</v>
      </c>
      <c r="I25" s="518">
        <f t="shared" si="2"/>
        <v>0</v>
      </c>
      <c r="J25" s="519">
        <f t="shared" si="3"/>
        <v>100</v>
      </c>
    </row>
    <row r="26" spans="1:10" customFormat="1" ht="33" customHeight="1">
      <c r="A26" s="521" t="s">
        <v>34</v>
      </c>
      <c r="B26" s="522" t="s">
        <v>545</v>
      </c>
      <c r="C26" s="517"/>
      <c r="D26" s="517"/>
      <c r="E26" s="515" t="s">
        <v>546</v>
      </c>
      <c r="F26" s="515" t="s">
        <v>741</v>
      </c>
      <c r="G26" s="515" t="s">
        <v>741</v>
      </c>
      <c r="H26" s="515">
        <v>0</v>
      </c>
      <c r="I26" s="518" t="e">
        <f t="shared" si="2"/>
        <v>#VALUE!</v>
      </c>
      <c r="J26" s="519" t="e">
        <f t="shared" si="3"/>
        <v>#VALUE!</v>
      </c>
    </row>
    <row r="27" spans="1:10" customFormat="1" ht="33.75" customHeight="1">
      <c r="A27" s="521" t="s">
        <v>34</v>
      </c>
      <c r="B27" s="522" t="s">
        <v>547</v>
      </c>
      <c r="C27" s="517"/>
      <c r="D27" s="517"/>
      <c r="E27" s="515" t="s">
        <v>548</v>
      </c>
      <c r="F27" s="515" t="s">
        <v>741</v>
      </c>
      <c r="G27" s="515" t="s">
        <v>741</v>
      </c>
      <c r="H27" s="515">
        <v>0</v>
      </c>
      <c r="I27" s="518" t="e">
        <f t="shared" si="2"/>
        <v>#VALUE!</v>
      </c>
      <c r="J27" s="519" t="e">
        <f t="shared" si="3"/>
        <v>#VALUE!</v>
      </c>
    </row>
    <row r="28" spans="1:10" customFormat="1" ht="17.25">
      <c r="A28" s="1154" t="s">
        <v>498</v>
      </c>
      <c r="B28" s="1155"/>
      <c r="C28" s="1156"/>
      <c r="D28" s="1156"/>
      <c r="E28" s="1156"/>
      <c r="F28" s="1156"/>
      <c r="G28" s="1156"/>
      <c r="H28" s="1156"/>
      <c r="I28" s="1156"/>
      <c r="J28" s="1157"/>
    </row>
    <row r="29" spans="1:10" customFormat="1" ht="30">
      <c r="A29" s="506" t="s">
        <v>499</v>
      </c>
      <c r="B29" s="507" t="s">
        <v>500</v>
      </c>
      <c r="C29" s="1158"/>
      <c r="D29" s="1158"/>
      <c r="E29" s="1158"/>
      <c r="F29" s="1158"/>
      <c r="G29" s="1158"/>
      <c r="H29" s="1158"/>
      <c r="I29" s="1158"/>
      <c r="J29" s="1159"/>
    </row>
    <row r="30" spans="1:10" customFormat="1">
      <c r="A30" s="521" t="s">
        <v>195</v>
      </c>
      <c r="B30" s="522" t="s">
        <v>196</v>
      </c>
      <c r="C30" s="517"/>
      <c r="D30" s="529" t="s">
        <v>305</v>
      </c>
      <c r="E30" s="528">
        <v>7796</v>
      </c>
      <c r="F30" s="528">
        <v>6969</v>
      </c>
      <c r="G30" s="528">
        <v>6969</v>
      </c>
      <c r="H30" s="528">
        <v>2419</v>
      </c>
      <c r="I30" s="528">
        <f t="shared" ref="I30:I93" si="4">G30-H30</f>
        <v>4550</v>
      </c>
      <c r="J30" s="519">
        <f t="shared" ref="J30:J93" si="5">H30/G30*100</f>
        <v>34.710862390586882</v>
      </c>
    </row>
    <row r="31" spans="1:10" customFormat="1">
      <c r="A31" s="521"/>
      <c r="B31" s="522"/>
      <c r="C31" s="517"/>
      <c r="D31" s="529" t="s">
        <v>501</v>
      </c>
      <c r="E31" s="528">
        <v>410785775</v>
      </c>
      <c r="F31" s="528">
        <v>409000000</v>
      </c>
      <c r="G31" s="528">
        <v>409000000</v>
      </c>
      <c r="H31" s="528">
        <v>141987299</v>
      </c>
      <c r="I31" s="528">
        <f t="shared" si="4"/>
        <v>267012701</v>
      </c>
      <c r="J31" s="519">
        <f t="shared" si="5"/>
        <v>34.715721026894862</v>
      </c>
    </row>
    <row r="32" spans="1:10" customFormat="1">
      <c r="A32" s="521" t="s">
        <v>197</v>
      </c>
      <c r="B32" s="522" t="s">
        <v>198</v>
      </c>
      <c r="C32" s="517"/>
      <c r="D32" s="529" t="s">
        <v>305</v>
      </c>
      <c r="E32" s="528">
        <v>685</v>
      </c>
      <c r="F32" s="528">
        <v>661</v>
      </c>
      <c r="G32" s="528">
        <v>690</v>
      </c>
      <c r="H32" s="528">
        <v>228</v>
      </c>
      <c r="I32" s="528">
        <f t="shared" si="4"/>
        <v>462</v>
      </c>
      <c r="J32" s="519">
        <f t="shared" si="5"/>
        <v>33.043478260869563</v>
      </c>
    </row>
    <row r="33" spans="1:10" customFormat="1">
      <c r="A33" s="521"/>
      <c r="B33" s="522"/>
      <c r="C33" s="517"/>
      <c r="D33" s="529" t="s">
        <v>501</v>
      </c>
      <c r="E33" s="528">
        <v>1303352705</v>
      </c>
      <c r="F33" s="528">
        <v>1357000000</v>
      </c>
      <c r="G33" s="528">
        <v>1416200000</v>
      </c>
      <c r="H33" s="528">
        <v>467840340</v>
      </c>
      <c r="I33" s="528">
        <f t="shared" si="4"/>
        <v>948359660</v>
      </c>
      <c r="J33" s="519">
        <f t="shared" si="5"/>
        <v>33.034906086710919</v>
      </c>
    </row>
    <row r="34" spans="1:10" customFormat="1">
      <c r="A34" s="521" t="s">
        <v>199</v>
      </c>
      <c r="B34" s="522" t="s">
        <v>200</v>
      </c>
      <c r="C34" s="517"/>
      <c r="D34" s="529" t="s">
        <v>306</v>
      </c>
      <c r="E34" s="528">
        <v>67</v>
      </c>
      <c r="F34" s="528">
        <v>64</v>
      </c>
      <c r="G34" s="528">
        <v>64</v>
      </c>
      <c r="H34" s="528">
        <v>20</v>
      </c>
      <c r="I34" s="528">
        <f t="shared" si="4"/>
        <v>44</v>
      </c>
      <c r="J34" s="519">
        <f t="shared" si="5"/>
        <v>31.25</v>
      </c>
    </row>
    <row r="35" spans="1:10" customFormat="1">
      <c r="A35" s="521"/>
      <c r="B35" s="522"/>
      <c r="C35" s="517"/>
      <c r="D35" s="529" t="s">
        <v>501</v>
      </c>
      <c r="E35" s="528">
        <v>425414445</v>
      </c>
      <c r="F35" s="528">
        <v>457300000</v>
      </c>
      <c r="G35" s="528">
        <v>457300000</v>
      </c>
      <c r="H35" s="528">
        <v>145402215</v>
      </c>
      <c r="I35" s="528">
        <f t="shared" si="4"/>
        <v>311897785</v>
      </c>
      <c r="J35" s="519">
        <f t="shared" si="5"/>
        <v>31.795804723376342</v>
      </c>
    </row>
    <row r="36" spans="1:10" customFormat="1">
      <c r="A36" s="521" t="s">
        <v>703</v>
      </c>
      <c r="B36" s="522" t="s">
        <v>549</v>
      </c>
      <c r="C36" s="517"/>
      <c r="D36" s="529" t="s">
        <v>317</v>
      </c>
      <c r="E36" s="528">
        <v>309</v>
      </c>
      <c r="F36" s="528">
        <v>344</v>
      </c>
      <c r="G36" s="528">
        <v>344</v>
      </c>
      <c r="H36" s="528">
        <v>95</v>
      </c>
      <c r="I36" s="528">
        <f t="shared" si="4"/>
        <v>249</v>
      </c>
      <c r="J36" s="519">
        <f t="shared" si="5"/>
        <v>27.61627906976744</v>
      </c>
    </row>
    <row r="37" spans="1:10" customFormat="1">
      <c r="A37" s="521"/>
      <c r="B37" s="522"/>
      <c r="C37" s="517"/>
      <c r="D37" s="529" t="s">
        <v>501</v>
      </c>
      <c r="E37" s="528">
        <v>341134800</v>
      </c>
      <c r="F37" s="528">
        <v>432935000</v>
      </c>
      <c r="G37" s="528">
        <v>432935000</v>
      </c>
      <c r="H37" s="528">
        <v>119882000</v>
      </c>
      <c r="I37" s="528">
        <f t="shared" si="4"/>
        <v>313053000</v>
      </c>
      <c r="J37" s="519">
        <f t="shared" si="5"/>
        <v>27.690530911106748</v>
      </c>
    </row>
    <row r="38" spans="1:10" customFormat="1">
      <c r="A38" s="521" t="s">
        <v>705</v>
      </c>
      <c r="B38" s="522" t="s">
        <v>550</v>
      </c>
      <c r="C38" s="517"/>
      <c r="D38" s="529" t="s">
        <v>317</v>
      </c>
      <c r="E38" s="528">
        <v>8</v>
      </c>
      <c r="F38" s="528">
        <v>12</v>
      </c>
      <c r="G38" s="528">
        <v>12</v>
      </c>
      <c r="H38" s="528">
        <v>0</v>
      </c>
      <c r="I38" s="528">
        <f t="shared" si="4"/>
        <v>12</v>
      </c>
      <c r="J38" s="519">
        <f t="shared" si="5"/>
        <v>0</v>
      </c>
    </row>
    <row r="39" spans="1:10" customFormat="1">
      <c r="A39" s="521"/>
      <c r="B39" s="522"/>
      <c r="C39" s="517"/>
      <c r="D39" s="529" t="s">
        <v>501</v>
      </c>
      <c r="E39" s="528">
        <v>7800000</v>
      </c>
      <c r="F39" s="528">
        <v>15000000</v>
      </c>
      <c r="G39" s="528">
        <v>15000000</v>
      </c>
      <c r="H39" s="528">
        <v>0</v>
      </c>
      <c r="I39" s="528">
        <f t="shared" si="4"/>
        <v>15000000</v>
      </c>
      <c r="J39" s="519">
        <f t="shared" si="5"/>
        <v>0</v>
      </c>
    </row>
    <row r="40" spans="1:10" customFormat="1">
      <c r="A40" s="521" t="s">
        <v>437</v>
      </c>
      <c r="B40" s="522" t="s">
        <v>551</v>
      </c>
      <c r="C40" s="517"/>
      <c r="D40" s="529" t="s">
        <v>446</v>
      </c>
      <c r="E40" s="528"/>
      <c r="F40" s="528">
        <v>1</v>
      </c>
      <c r="G40" s="528">
        <v>1</v>
      </c>
      <c r="H40" s="528">
        <v>1</v>
      </c>
      <c r="I40" s="528">
        <f t="shared" si="4"/>
        <v>0</v>
      </c>
      <c r="J40" s="519">
        <f t="shared" si="5"/>
        <v>100</v>
      </c>
    </row>
    <row r="41" spans="1:10" customFormat="1">
      <c r="A41" s="521"/>
      <c r="B41" s="522"/>
      <c r="C41" s="517"/>
      <c r="D41" s="529" t="s">
        <v>501</v>
      </c>
      <c r="E41" s="528">
        <v>0</v>
      </c>
      <c r="F41" s="528">
        <v>2241000000</v>
      </c>
      <c r="G41" s="528">
        <v>2241000000</v>
      </c>
      <c r="H41" s="528">
        <v>461971070</v>
      </c>
      <c r="I41" s="528">
        <f t="shared" si="4"/>
        <v>1779028930</v>
      </c>
      <c r="J41" s="519">
        <f t="shared" si="5"/>
        <v>20.614505577867025</v>
      </c>
    </row>
    <row r="42" spans="1:10" customFormat="1">
      <c r="A42" s="521" t="s">
        <v>217</v>
      </c>
      <c r="B42" s="522" t="s">
        <v>725</v>
      </c>
      <c r="C42" s="517"/>
      <c r="D42" s="529" t="s">
        <v>318</v>
      </c>
      <c r="E42" s="528"/>
      <c r="F42" s="528">
        <v>1583</v>
      </c>
      <c r="G42" s="528">
        <v>1583</v>
      </c>
      <c r="H42" s="528">
        <v>0</v>
      </c>
      <c r="I42" s="528">
        <f t="shared" si="4"/>
        <v>1583</v>
      </c>
      <c r="J42" s="519">
        <f t="shared" si="5"/>
        <v>0</v>
      </c>
    </row>
    <row r="43" spans="1:10" customFormat="1">
      <c r="A43" s="521"/>
      <c r="B43" s="522"/>
      <c r="C43" s="517"/>
      <c r="D43" s="529" t="s">
        <v>501</v>
      </c>
      <c r="E43" s="528">
        <v>0</v>
      </c>
      <c r="F43" s="528">
        <v>4000000</v>
      </c>
      <c r="G43" s="528">
        <v>4000000</v>
      </c>
      <c r="H43" s="528">
        <v>0</v>
      </c>
      <c r="I43" s="528">
        <f t="shared" si="4"/>
        <v>4000000</v>
      </c>
      <c r="J43" s="519">
        <f t="shared" si="5"/>
        <v>0</v>
      </c>
    </row>
    <row r="44" spans="1:10" customFormat="1">
      <c r="A44" s="521" t="s">
        <v>363</v>
      </c>
      <c r="B44" s="522" t="s">
        <v>364</v>
      </c>
      <c r="C44" s="517"/>
      <c r="D44" s="529" t="s">
        <v>395</v>
      </c>
      <c r="E44" s="528">
        <v>48</v>
      </c>
      <c r="F44" s="528"/>
      <c r="G44" s="528">
        <v>0</v>
      </c>
      <c r="H44" s="528">
        <v>0</v>
      </c>
      <c r="I44" s="528">
        <f t="shared" si="4"/>
        <v>0</v>
      </c>
      <c r="J44" s="519" t="e">
        <f t="shared" si="5"/>
        <v>#DIV/0!</v>
      </c>
    </row>
    <row r="45" spans="1:10" customFormat="1">
      <c r="A45" s="521"/>
      <c r="B45" s="522"/>
      <c r="C45" s="517"/>
      <c r="D45" s="529" t="s">
        <v>501</v>
      </c>
      <c r="E45" s="528">
        <v>122000</v>
      </c>
      <c r="F45" s="528"/>
      <c r="G45" s="528">
        <v>0</v>
      </c>
      <c r="H45" s="528">
        <v>0</v>
      </c>
      <c r="I45" s="528">
        <f t="shared" si="4"/>
        <v>0</v>
      </c>
      <c r="J45" s="519" t="e">
        <f t="shared" si="5"/>
        <v>#DIV/0!</v>
      </c>
    </row>
    <row r="46" spans="1:10" customFormat="1">
      <c r="A46" s="521" t="s">
        <v>690</v>
      </c>
      <c r="B46" s="522" t="s">
        <v>694</v>
      </c>
      <c r="C46" s="517"/>
      <c r="D46" s="529" t="s">
        <v>395</v>
      </c>
      <c r="E46" s="528"/>
      <c r="F46" s="528">
        <v>396</v>
      </c>
      <c r="G46" s="528">
        <v>396</v>
      </c>
      <c r="H46" s="528">
        <v>0</v>
      </c>
      <c r="I46" s="528">
        <f t="shared" si="4"/>
        <v>396</v>
      </c>
      <c r="J46" s="519">
        <f t="shared" si="5"/>
        <v>0</v>
      </c>
    </row>
    <row r="47" spans="1:10" customFormat="1">
      <c r="A47" s="521"/>
      <c r="B47" s="522"/>
      <c r="C47" s="517"/>
      <c r="D47" s="529" t="s">
        <v>501</v>
      </c>
      <c r="E47" s="528"/>
      <c r="F47" s="528">
        <v>1000000</v>
      </c>
      <c r="G47" s="528">
        <v>1000000</v>
      </c>
      <c r="H47" s="528">
        <v>0</v>
      </c>
      <c r="I47" s="528">
        <f t="shared" si="4"/>
        <v>1000000</v>
      </c>
      <c r="J47" s="519">
        <f t="shared" si="5"/>
        <v>0</v>
      </c>
    </row>
    <row r="48" spans="1:10" customFormat="1">
      <c r="A48" s="521" t="s">
        <v>691</v>
      </c>
      <c r="B48" s="522" t="s">
        <v>695</v>
      </c>
      <c r="C48" s="517"/>
      <c r="D48" s="529" t="s">
        <v>395</v>
      </c>
      <c r="E48" s="528"/>
      <c r="F48" s="528">
        <v>396</v>
      </c>
      <c r="G48" s="528">
        <v>396</v>
      </c>
      <c r="H48" s="528"/>
      <c r="I48" s="528">
        <f t="shared" si="4"/>
        <v>396</v>
      </c>
      <c r="J48" s="519">
        <f t="shared" si="5"/>
        <v>0</v>
      </c>
    </row>
    <row r="49" spans="1:10" customFormat="1">
      <c r="A49" s="521"/>
      <c r="B49" s="522"/>
      <c r="C49" s="517"/>
      <c r="D49" s="529" t="s">
        <v>501</v>
      </c>
      <c r="E49" s="528"/>
      <c r="F49" s="528">
        <v>1000000</v>
      </c>
      <c r="G49" s="528">
        <v>1000000</v>
      </c>
      <c r="H49" s="528">
        <v>0</v>
      </c>
      <c r="I49" s="528">
        <f t="shared" si="4"/>
        <v>1000000</v>
      </c>
      <c r="J49" s="519">
        <f t="shared" si="5"/>
        <v>0</v>
      </c>
    </row>
    <row r="50" spans="1:10" customFormat="1" ht="18">
      <c r="A50" s="521" t="s">
        <v>218</v>
      </c>
      <c r="B50" s="522" t="s">
        <v>219</v>
      </c>
      <c r="C50" s="517"/>
      <c r="D50" s="529" t="s">
        <v>319</v>
      </c>
      <c r="E50" s="528">
        <v>17</v>
      </c>
      <c r="F50" s="528">
        <v>1035</v>
      </c>
      <c r="G50" s="528">
        <v>1035</v>
      </c>
      <c r="H50" s="528"/>
      <c r="I50" s="528">
        <f t="shared" si="4"/>
        <v>1035</v>
      </c>
      <c r="J50" s="519">
        <f t="shared" si="5"/>
        <v>0</v>
      </c>
    </row>
    <row r="51" spans="1:10" customFormat="1">
      <c r="A51" s="521"/>
      <c r="B51" s="522"/>
      <c r="C51" s="517"/>
      <c r="D51" s="529" t="s">
        <v>501</v>
      </c>
      <c r="E51" s="528">
        <v>1234511</v>
      </c>
      <c r="F51" s="528">
        <v>73382000</v>
      </c>
      <c r="G51" s="528">
        <v>73382000</v>
      </c>
      <c r="H51" s="528">
        <v>0</v>
      </c>
      <c r="I51" s="528">
        <f t="shared" si="4"/>
        <v>73382000</v>
      </c>
      <c r="J51" s="519">
        <f t="shared" si="5"/>
        <v>0</v>
      </c>
    </row>
    <row r="52" spans="1:10" customFormat="1" ht="18">
      <c r="A52" s="521" t="s">
        <v>220</v>
      </c>
      <c r="B52" s="522" t="s">
        <v>357</v>
      </c>
      <c r="C52" s="517"/>
      <c r="D52" s="529" t="s">
        <v>321</v>
      </c>
      <c r="E52" s="528">
        <v>0</v>
      </c>
      <c r="F52" s="528">
        <v>1</v>
      </c>
      <c r="G52" s="528">
        <v>1</v>
      </c>
      <c r="H52" s="528"/>
      <c r="I52" s="528">
        <f t="shared" si="4"/>
        <v>1</v>
      </c>
      <c r="J52" s="519">
        <f t="shared" si="5"/>
        <v>0</v>
      </c>
    </row>
    <row r="53" spans="1:10" customFormat="1">
      <c r="A53" s="521"/>
      <c r="B53" s="522"/>
      <c r="C53" s="517"/>
      <c r="D53" s="529" t="s">
        <v>501</v>
      </c>
      <c r="E53" s="528">
        <v>0</v>
      </c>
      <c r="F53" s="528">
        <v>1500000</v>
      </c>
      <c r="G53" s="528">
        <v>1500000</v>
      </c>
      <c r="H53" s="528">
        <v>0</v>
      </c>
      <c r="I53" s="528">
        <f t="shared" si="4"/>
        <v>1500000</v>
      </c>
      <c r="J53" s="519">
        <f t="shared" si="5"/>
        <v>0</v>
      </c>
    </row>
    <row r="54" spans="1:10" customFormat="1" ht="18">
      <c r="A54" s="521" t="s">
        <v>221</v>
      </c>
      <c r="B54" s="522" t="s">
        <v>320</v>
      </c>
      <c r="C54" s="517"/>
      <c r="D54" s="529" t="s">
        <v>321</v>
      </c>
      <c r="E54" s="528">
        <v>0</v>
      </c>
      <c r="F54" s="528">
        <v>1</v>
      </c>
      <c r="G54" s="528">
        <v>1</v>
      </c>
      <c r="H54" s="528"/>
      <c r="I54" s="528">
        <f t="shared" si="4"/>
        <v>1</v>
      </c>
      <c r="J54" s="519">
        <f t="shared" si="5"/>
        <v>0</v>
      </c>
    </row>
    <row r="55" spans="1:10" customFormat="1">
      <c r="A55" s="521"/>
      <c r="B55" s="522"/>
      <c r="C55" s="517"/>
      <c r="D55" s="529" t="s">
        <v>501</v>
      </c>
      <c r="E55" s="528">
        <v>0</v>
      </c>
      <c r="F55" s="528">
        <v>273000</v>
      </c>
      <c r="G55" s="528">
        <v>273000</v>
      </c>
      <c r="H55" s="528">
        <v>0</v>
      </c>
      <c r="I55" s="528">
        <f t="shared" si="4"/>
        <v>273000</v>
      </c>
      <c r="J55" s="519">
        <f t="shared" si="5"/>
        <v>0</v>
      </c>
    </row>
    <row r="56" spans="1:10" customFormat="1">
      <c r="A56" s="521" t="s">
        <v>418</v>
      </c>
      <c r="B56" s="522" t="s">
        <v>419</v>
      </c>
      <c r="C56" s="517"/>
      <c r="D56" s="529" t="s">
        <v>321</v>
      </c>
      <c r="E56" s="528"/>
      <c r="F56" s="528">
        <v>1</v>
      </c>
      <c r="G56" s="528">
        <v>1</v>
      </c>
      <c r="H56" s="528"/>
      <c r="I56" s="528">
        <f t="shared" si="4"/>
        <v>1</v>
      </c>
      <c r="J56" s="519">
        <f t="shared" si="5"/>
        <v>0</v>
      </c>
    </row>
    <row r="57" spans="1:10" customFormat="1">
      <c r="A57" s="521"/>
      <c r="B57" s="522"/>
      <c r="C57" s="517"/>
      <c r="D57" s="529" t="s">
        <v>501</v>
      </c>
      <c r="E57" s="528"/>
      <c r="F57" s="528">
        <v>54000</v>
      </c>
      <c r="G57" s="528">
        <v>54000</v>
      </c>
      <c r="H57" s="528">
        <v>0</v>
      </c>
      <c r="I57" s="528">
        <f t="shared" si="4"/>
        <v>54000</v>
      </c>
      <c r="J57" s="519">
        <f t="shared" si="5"/>
        <v>0</v>
      </c>
    </row>
    <row r="58" spans="1:10" customFormat="1">
      <c r="A58" s="521" t="s">
        <v>418</v>
      </c>
      <c r="B58" s="522" t="s">
        <v>419</v>
      </c>
      <c r="C58" s="517"/>
      <c r="D58" s="529" t="s">
        <v>321</v>
      </c>
      <c r="E58" s="528"/>
      <c r="F58" s="528">
        <v>1</v>
      </c>
      <c r="G58" s="528">
        <v>1</v>
      </c>
      <c r="H58" s="528">
        <v>1</v>
      </c>
      <c r="I58" s="528">
        <f t="shared" si="4"/>
        <v>0</v>
      </c>
      <c r="J58" s="519">
        <f t="shared" si="5"/>
        <v>100</v>
      </c>
    </row>
    <row r="59" spans="1:10" customFormat="1">
      <c r="A59" s="521"/>
      <c r="B59" s="522"/>
      <c r="C59" s="517"/>
      <c r="D59" s="529" t="s">
        <v>501</v>
      </c>
      <c r="E59" s="528">
        <v>0</v>
      </c>
      <c r="F59" s="528">
        <v>376000</v>
      </c>
      <c r="G59" s="528">
        <v>376000</v>
      </c>
      <c r="H59" s="528">
        <v>375748</v>
      </c>
      <c r="I59" s="528">
        <f t="shared" si="4"/>
        <v>252</v>
      </c>
      <c r="J59" s="519">
        <f t="shared" si="5"/>
        <v>99.932978723404247</v>
      </c>
    </row>
    <row r="60" spans="1:10" customFormat="1">
      <c r="A60" s="521" t="s">
        <v>222</v>
      </c>
      <c r="B60" s="522" t="s">
        <v>223</v>
      </c>
      <c r="C60" s="517"/>
      <c r="D60" s="529" t="s">
        <v>321</v>
      </c>
      <c r="E60" s="528">
        <v>1</v>
      </c>
      <c r="F60" s="528">
        <v>1</v>
      </c>
      <c r="G60" s="528">
        <v>1</v>
      </c>
      <c r="H60" s="528">
        <v>1</v>
      </c>
      <c r="I60" s="528">
        <f t="shared" si="4"/>
        <v>0</v>
      </c>
      <c r="J60" s="519">
        <f t="shared" si="5"/>
        <v>100</v>
      </c>
    </row>
    <row r="61" spans="1:10" customFormat="1">
      <c r="A61" s="521"/>
      <c r="B61" s="522"/>
      <c r="C61" s="517"/>
      <c r="D61" s="529" t="s">
        <v>501</v>
      </c>
      <c r="E61" s="528">
        <v>500000</v>
      </c>
      <c r="F61" s="528">
        <v>676600</v>
      </c>
      <c r="G61" s="528">
        <v>676600</v>
      </c>
      <c r="H61" s="528">
        <v>675038</v>
      </c>
      <c r="I61" s="528">
        <f t="shared" si="4"/>
        <v>1562</v>
      </c>
      <c r="J61" s="519">
        <f t="shared" si="5"/>
        <v>99.769139816730714</v>
      </c>
    </row>
    <row r="62" spans="1:10" customFormat="1">
      <c r="A62" s="521" t="s">
        <v>366</v>
      </c>
      <c r="B62" s="522" t="s">
        <v>367</v>
      </c>
      <c r="C62" s="517"/>
      <c r="D62" s="529" t="s">
        <v>396</v>
      </c>
      <c r="E62" s="528">
        <v>905</v>
      </c>
      <c r="F62" s="528">
        <v>1464</v>
      </c>
      <c r="G62" s="528">
        <v>1464</v>
      </c>
      <c r="H62" s="528">
        <v>1460</v>
      </c>
      <c r="I62" s="528">
        <f t="shared" si="4"/>
        <v>4</v>
      </c>
      <c r="J62" s="519">
        <f t="shared" si="5"/>
        <v>99.726775956284158</v>
      </c>
    </row>
    <row r="63" spans="1:10" customFormat="1">
      <c r="A63" s="521"/>
      <c r="B63" s="522"/>
      <c r="C63" s="517"/>
      <c r="D63" s="529" t="s">
        <v>501</v>
      </c>
      <c r="E63" s="528">
        <v>65513793</v>
      </c>
      <c r="F63" s="528">
        <v>105817000</v>
      </c>
      <c r="G63" s="528">
        <v>105817000</v>
      </c>
      <c r="H63" s="528">
        <v>105531634</v>
      </c>
      <c r="I63" s="528">
        <f t="shared" si="4"/>
        <v>285366</v>
      </c>
      <c r="J63" s="519">
        <f t="shared" si="5"/>
        <v>99.730321214927656</v>
      </c>
    </row>
    <row r="64" spans="1:10" customFormat="1" ht="18">
      <c r="A64" s="521" t="s">
        <v>368</v>
      </c>
      <c r="B64" s="522" t="s">
        <v>397</v>
      </c>
      <c r="C64" s="517"/>
      <c r="D64" s="529" t="s">
        <v>324</v>
      </c>
      <c r="E64" s="528">
        <v>0</v>
      </c>
      <c r="F64" s="528">
        <v>1</v>
      </c>
      <c r="G64" s="528">
        <v>1</v>
      </c>
      <c r="H64" s="528">
        <v>0</v>
      </c>
      <c r="I64" s="528">
        <f t="shared" si="4"/>
        <v>1</v>
      </c>
      <c r="J64" s="519">
        <f t="shared" si="5"/>
        <v>0</v>
      </c>
    </row>
    <row r="65" spans="1:10" customFormat="1">
      <c r="A65" s="521"/>
      <c r="B65" s="522"/>
      <c r="C65" s="517"/>
      <c r="D65" s="529" t="s">
        <v>501</v>
      </c>
      <c r="E65" s="528">
        <v>0</v>
      </c>
      <c r="F65" s="528">
        <v>3494000</v>
      </c>
      <c r="G65" s="528">
        <v>3494000</v>
      </c>
      <c r="H65" s="528">
        <v>0</v>
      </c>
      <c r="I65" s="528">
        <f t="shared" si="4"/>
        <v>3494000</v>
      </c>
      <c r="J65" s="519">
        <f t="shared" si="5"/>
        <v>0</v>
      </c>
    </row>
    <row r="66" spans="1:10" customFormat="1">
      <c r="A66" s="521" t="s">
        <v>369</v>
      </c>
      <c r="B66" s="522" t="s">
        <v>398</v>
      </c>
      <c r="C66" s="517"/>
      <c r="D66" s="529" t="s">
        <v>321</v>
      </c>
      <c r="E66" s="528">
        <v>1</v>
      </c>
      <c r="F66" s="528">
        <v>1</v>
      </c>
      <c r="G66" s="528">
        <v>1</v>
      </c>
      <c r="H66" s="528">
        <v>0</v>
      </c>
      <c r="I66" s="528">
        <f t="shared" si="4"/>
        <v>1</v>
      </c>
      <c r="J66" s="519">
        <f t="shared" si="5"/>
        <v>0</v>
      </c>
    </row>
    <row r="67" spans="1:10" customFormat="1">
      <c r="A67" s="521"/>
      <c r="B67" s="522"/>
      <c r="C67" s="517"/>
      <c r="D67" s="529" t="s">
        <v>501</v>
      </c>
      <c r="E67" s="528">
        <v>910000</v>
      </c>
      <c r="F67" s="528">
        <v>913600</v>
      </c>
      <c r="G67" s="528">
        <v>913600</v>
      </c>
      <c r="H67" s="528">
        <v>0</v>
      </c>
      <c r="I67" s="528">
        <f t="shared" si="4"/>
        <v>913600</v>
      </c>
      <c r="J67" s="519">
        <f t="shared" si="5"/>
        <v>0</v>
      </c>
    </row>
    <row r="68" spans="1:10" customFormat="1">
      <c r="A68" s="521" t="s">
        <v>697</v>
      </c>
      <c r="B68" s="522" t="s">
        <v>698</v>
      </c>
      <c r="C68" s="517"/>
      <c r="D68" s="529" t="s">
        <v>321</v>
      </c>
      <c r="E68" s="528"/>
      <c r="F68" s="528">
        <v>1</v>
      </c>
      <c r="G68" s="528">
        <v>1</v>
      </c>
      <c r="H68" s="528">
        <v>0</v>
      </c>
      <c r="I68" s="528">
        <f t="shared" si="4"/>
        <v>1</v>
      </c>
      <c r="J68" s="519">
        <f t="shared" si="5"/>
        <v>0</v>
      </c>
    </row>
    <row r="69" spans="1:10" customFormat="1">
      <c r="A69" s="521"/>
      <c r="B69" s="522"/>
      <c r="C69" s="517"/>
      <c r="D69" s="529" t="s">
        <v>501</v>
      </c>
      <c r="E69" s="528"/>
      <c r="F69" s="528">
        <v>235000</v>
      </c>
      <c r="G69" s="528">
        <v>235000</v>
      </c>
      <c r="H69" s="528">
        <v>0</v>
      </c>
      <c r="I69" s="528">
        <f t="shared" si="4"/>
        <v>235000</v>
      </c>
      <c r="J69" s="519">
        <f t="shared" si="5"/>
        <v>0</v>
      </c>
    </row>
    <row r="70" spans="1:10" customFormat="1">
      <c r="A70" s="521" t="s">
        <v>370</v>
      </c>
      <c r="B70" s="522" t="s">
        <v>371</v>
      </c>
      <c r="C70" s="517"/>
      <c r="D70" s="529" t="s">
        <v>399</v>
      </c>
      <c r="E70" s="528">
        <v>434</v>
      </c>
      <c r="F70" s="528"/>
      <c r="G70" s="528">
        <v>0</v>
      </c>
      <c r="H70" s="528">
        <v>0</v>
      </c>
      <c r="I70" s="528">
        <f t="shared" si="4"/>
        <v>0</v>
      </c>
      <c r="J70" s="519" t="e">
        <f t="shared" si="5"/>
        <v>#DIV/0!</v>
      </c>
    </row>
    <row r="71" spans="1:10" customFormat="1">
      <c r="A71" s="521"/>
      <c r="B71" s="522"/>
      <c r="C71" s="517"/>
      <c r="D71" s="529" t="s">
        <v>501</v>
      </c>
      <c r="E71" s="528">
        <v>35931970</v>
      </c>
      <c r="F71" s="528"/>
      <c r="G71" s="528">
        <v>0</v>
      </c>
      <c r="H71" s="528">
        <v>0</v>
      </c>
      <c r="I71" s="528">
        <f t="shared" si="4"/>
        <v>0</v>
      </c>
      <c r="J71" s="519" t="e">
        <f t="shared" si="5"/>
        <v>#DIV/0!</v>
      </c>
    </row>
    <row r="72" spans="1:10" customFormat="1">
      <c r="A72" s="521" t="s">
        <v>372</v>
      </c>
      <c r="B72" s="522" t="s">
        <v>373</v>
      </c>
      <c r="C72" s="517"/>
      <c r="D72" s="529" t="s">
        <v>321</v>
      </c>
      <c r="E72" s="528">
        <v>1</v>
      </c>
      <c r="F72" s="528"/>
      <c r="G72" s="528">
        <v>0</v>
      </c>
      <c r="H72" s="528">
        <v>0</v>
      </c>
      <c r="I72" s="528">
        <f t="shared" si="4"/>
        <v>0</v>
      </c>
      <c r="J72" s="519" t="e">
        <f t="shared" si="5"/>
        <v>#DIV/0!</v>
      </c>
    </row>
    <row r="73" spans="1:10" customFormat="1">
      <c r="A73" s="521"/>
      <c r="B73" s="522"/>
      <c r="C73" s="517"/>
      <c r="D73" s="529" t="s">
        <v>501</v>
      </c>
      <c r="E73" s="528">
        <v>470453</v>
      </c>
      <c r="F73" s="528"/>
      <c r="G73" s="528">
        <v>0</v>
      </c>
      <c r="H73" s="528">
        <v>0</v>
      </c>
      <c r="I73" s="528">
        <f t="shared" si="4"/>
        <v>0</v>
      </c>
      <c r="J73" s="519" t="e">
        <f t="shared" si="5"/>
        <v>#DIV/0!</v>
      </c>
    </row>
    <row r="74" spans="1:10" customFormat="1">
      <c r="A74" s="521" t="s">
        <v>661</v>
      </c>
      <c r="B74" s="522" t="s">
        <v>662</v>
      </c>
      <c r="C74" s="517"/>
      <c r="D74" s="529" t="s">
        <v>321</v>
      </c>
      <c r="E74" s="528">
        <v>1</v>
      </c>
      <c r="F74" s="528"/>
      <c r="G74" s="528">
        <v>0</v>
      </c>
      <c r="H74" s="528">
        <v>0</v>
      </c>
      <c r="I74" s="528">
        <f t="shared" si="4"/>
        <v>0</v>
      </c>
      <c r="J74" s="519" t="e">
        <f t="shared" si="5"/>
        <v>#DIV/0!</v>
      </c>
    </row>
    <row r="75" spans="1:10" customFormat="1">
      <c r="A75" s="521"/>
      <c r="B75" s="522"/>
      <c r="C75" s="517"/>
      <c r="D75" s="529" t="s">
        <v>501</v>
      </c>
      <c r="E75" s="528">
        <v>74400</v>
      </c>
      <c r="F75" s="528"/>
      <c r="G75" s="528">
        <v>0</v>
      </c>
      <c r="H75" s="528">
        <v>0</v>
      </c>
      <c r="I75" s="528">
        <f t="shared" si="4"/>
        <v>0</v>
      </c>
      <c r="J75" s="519" t="e">
        <f t="shared" si="5"/>
        <v>#DIV/0!</v>
      </c>
    </row>
    <row r="76" spans="1:10" customFormat="1">
      <c r="A76" s="521" t="s">
        <v>426</v>
      </c>
      <c r="B76" s="522" t="s">
        <v>552</v>
      </c>
      <c r="C76" s="517"/>
      <c r="D76" s="529" t="s">
        <v>321</v>
      </c>
      <c r="E76" s="528"/>
      <c r="F76" s="528">
        <v>1</v>
      </c>
      <c r="G76" s="528">
        <v>1</v>
      </c>
      <c r="H76" s="528">
        <v>0</v>
      </c>
      <c r="I76" s="528">
        <f t="shared" si="4"/>
        <v>1</v>
      </c>
      <c r="J76" s="519">
        <f t="shared" si="5"/>
        <v>0</v>
      </c>
    </row>
    <row r="77" spans="1:10" customFormat="1">
      <c r="A77" s="521"/>
      <c r="B77" s="522"/>
      <c r="C77" s="517"/>
      <c r="D77" s="529" t="s">
        <v>501</v>
      </c>
      <c r="E77" s="528">
        <v>0</v>
      </c>
      <c r="F77" s="528">
        <v>5330000</v>
      </c>
      <c r="G77" s="528">
        <v>5330000</v>
      </c>
      <c r="H77" s="528">
        <v>0</v>
      </c>
      <c r="I77" s="528">
        <f t="shared" si="4"/>
        <v>5330000</v>
      </c>
      <c r="J77" s="519">
        <f t="shared" si="5"/>
        <v>0</v>
      </c>
    </row>
    <row r="78" spans="1:10" customFormat="1">
      <c r="A78" s="521" t="s">
        <v>422</v>
      </c>
      <c r="B78" s="522" t="s">
        <v>423</v>
      </c>
      <c r="C78" s="517"/>
      <c r="D78" s="529" t="s">
        <v>321</v>
      </c>
      <c r="E78" s="528">
        <v>1</v>
      </c>
      <c r="F78" s="528"/>
      <c r="G78" s="528">
        <v>0</v>
      </c>
      <c r="H78" s="528">
        <v>0</v>
      </c>
      <c r="I78" s="528">
        <f t="shared" si="4"/>
        <v>0</v>
      </c>
      <c r="J78" s="519" t="e">
        <f t="shared" si="5"/>
        <v>#DIV/0!</v>
      </c>
    </row>
    <row r="79" spans="1:10" customFormat="1">
      <c r="A79" s="521"/>
      <c r="B79" s="522"/>
      <c r="C79" s="517"/>
      <c r="D79" s="529" t="s">
        <v>501</v>
      </c>
      <c r="E79" s="528">
        <v>369877</v>
      </c>
      <c r="F79" s="528"/>
      <c r="G79" s="528">
        <v>0</v>
      </c>
      <c r="H79" s="528">
        <v>0</v>
      </c>
      <c r="I79" s="528">
        <f t="shared" si="4"/>
        <v>0</v>
      </c>
      <c r="J79" s="519" t="e">
        <f t="shared" si="5"/>
        <v>#DIV/0!</v>
      </c>
    </row>
    <row r="80" spans="1:10" customFormat="1">
      <c r="A80" s="521" t="s">
        <v>424</v>
      </c>
      <c r="B80" s="522" t="s">
        <v>441</v>
      </c>
      <c r="C80" s="517"/>
      <c r="D80" s="529" t="s">
        <v>321</v>
      </c>
      <c r="E80" s="528">
        <v>1</v>
      </c>
      <c r="F80" s="528"/>
      <c r="G80" s="528">
        <v>0</v>
      </c>
      <c r="H80" s="528">
        <v>0</v>
      </c>
      <c r="I80" s="528">
        <f t="shared" si="4"/>
        <v>0</v>
      </c>
      <c r="J80" s="519" t="e">
        <f t="shared" si="5"/>
        <v>#DIV/0!</v>
      </c>
    </row>
    <row r="81" spans="1:10" customFormat="1">
      <c r="A81" s="521"/>
      <c r="B81" s="522"/>
      <c r="C81" s="517"/>
      <c r="D81" s="529" t="s">
        <v>501</v>
      </c>
      <c r="E81" s="528">
        <v>208340</v>
      </c>
      <c r="F81" s="528"/>
      <c r="G81" s="528">
        <v>0</v>
      </c>
      <c r="H81" s="528">
        <v>0</v>
      </c>
      <c r="I81" s="528">
        <f t="shared" si="4"/>
        <v>0</v>
      </c>
      <c r="J81" s="519" t="e">
        <f t="shared" si="5"/>
        <v>#DIV/0!</v>
      </c>
    </row>
    <row r="82" spans="1:10" customFormat="1">
      <c r="A82" s="521" t="s">
        <v>224</v>
      </c>
      <c r="B82" s="522" t="s">
        <v>553</v>
      </c>
      <c r="C82" s="517"/>
      <c r="D82" s="529" t="s">
        <v>322</v>
      </c>
      <c r="E82" s="528">
        <v>1258</v>
      </c>
      <c r="F82" s="528">
        <v>699</v>
      </c>
      <c r="G82" s="528">
        <v>699</v>
      </c>
      <c r="H82" s="528">
        <v>692</v>
      </c>
      <c r="I82" s="528">
        <f>G82-H82</f>
        <v>7</v>
      </c>
      <c r="J82" s="519">
        <f>H82/G82*100</f>
        <v>98.998569384835477</v>
      </c>
    </row>
    <row r="83" spans="1:10" customFormat="1">
      <c r="A83" s="521"/>
      <c r="B83" s="522"/>
      <c r="C83" s="517"/>
      <c r="D83" s="529" t="s">
        <v>501</v>
      </c>
      <c r="E83" s="528">
        <v>91894218</v>
      </c>
      <c r="F83" s="528">
        <v>51125000</v>
      </c>
      <c r="G83" s="528">
        <v>51125000</v>
      </c>
      <c r="H83" s="528">
        <v>50638499</v>
      </c>
      <c r="I83" s="528">
        <f t="shared" ref="I83" si="6">G83-H83</f>
        <v>486501</v>
      </c>
      <c r="J83" s="519">
        <f t="shared" ref="J83" si="7">H83/G83*100</f>
        <v>99.048408801955986</v>
      </c>
    </row>
    <row r="84" spans="1:10" customFormat="1">
      <c r="A84" s="521" t="s">
        <v>226</v>
      </c>
      <c r="B84" s="522" t="s">
        <v>554</v>
      </c>
      <c r="C84" s="517"/>
      <c r="D84" s="529" t="s">
        <v>322</v>
      </c>
      <c r="E84" s="528">
        <v>542</v>
      </c>
      <c r="F84" s="528"/>
      <c r="G84" s="528">
        <v>0</v>
      </c>
      <c r="H84" s="528">
        <v>0</v>
      </c>
      <c r="I84" s="528">
        <f t="shared" si="4"/>
        <v>0</v>
      </c>
      <c r="J84" s="519" t="e">
        <f t="shared" si="5"/>
        <v>#DIV/0!</v>
      </c>
    </row>
    <row r="85" spans="1:10" customFormat="1">
      <c r="A85" s="521"/>
      <c r="B85" s="522"/>
      <c r="C85" s="517"/>
      <c r="D85" s="529" t="s">
        <v>501</v>
      </c>
      <c r="E85" s="528">
        <v>52584526</v>
      </c>
      <c r="F85" s="528"/>
      <c r="G85" s="528">
        <v>0</v>
      </c>
      <c r="H85" s="528">
        <v>0</v>
      </c>
      <c r="I85" s="528">
        <f t="shared" si="4"/>
        <v>0</v>
      </c>
      <c r="J85" s="519" t="e">
        <f t="shared" si="5"/>
        <v>#DIV/0!</v>
      </c>
    </row>
    <row r="86" spans="1:10" customFormat="1" ht="18">
      <c r="A86" s="521" t="s">
        <v>374</v>
      </c>
      <c r="B86" s="522" t="s">
        <v>555</v>
      </c>
      <c r="C86" s="517"/>
      <c r="D86" s="529" t="s">
        <v>323</v>
      </c>
      <c r="E86" s="528">
        <v>203</v>
      </c>
      <c r="F86" s="528">
        <v>136</v>
      </c>
      <c r="G86" s="528">
        <v>136</v>
      </c>
      <c r="H86" s="528">
        <v>0</v>
      </c>
      <c r="I86" s="528">
        <f t="shared" si="4"/>
        <v>136</v>
      </c>
      <c r="J86" s="519">
        <f t="shared" si="5"/>
        <v>0</v>
      </c>
    </row>
    <row r="87" spans="1:10" customFormat="1">
      <c r="A87" s="521"/>
      <c r="B87" s="522"/>
      <c r="C87" s="517"/>
      <c r="D87" s="529" t="s">
        <v>501</v>
      </c>
      <c r="E87" s="528">
        <v>14102176</v>
      </c>
      <c r="F87" s="528">
        <v>29461000</v>
      </c>
      <c r="G87" s="528">
        <v>29461000</v>
      </c>
      <c r="H87" s="528">
        <v>0</v>
      </c>
      <c r="I87" s="528">
        <f t="shared" si="4"/>
        <v>29461000</v>
      </c>
      <c r="J87" s="519">
        <f t="shared" si="5"/>
        <v>0</v>
      </c>
    </row>
    <row r="88" spans="1:10" customFormat="1" ht="18">
      <c r="A88" s="521" t="s">
        <v>449</v>
      </c>
      <c r="B88" s="522" t="s">
        <v>450</v>
      </c>
      <c r="C88" s="517"/>
      <c r="D88" s="529" t="s">
        <v>324</v>
      </c>
      <c r="E88" s="528">
        <v>1</v>
      </c>
      <c r="F88" s="528">
        <v>1</v>
      </c>
      <c r="G88" s="528">
        <v>1</v>
      </c>
      <c r="H88" s="528">
        <v>0</v>
      </c>
      <c r="I88" s="528">
        <f t="shared" si="4"/>
        <v>1</v>
      </c>
      <c r="J88" s="519">
        <f t="shared" si="5"/>
        <v>0</v>
      </c>
    </row>
    <row r="89" spans="1:10" customFormat="1">
      <c r="A89" s="521"/>
      <c r="B89" s="522"/>
      <c r="C89" s="517"/>
      <c r="D89" s="529" t="s">
        <v>501</v>
      </c>
      <c r="E89" s="528">
        <v>150000</v>
      </c>
      <c r="F89" s="528">
        <v>571000</v>
      </c>
      <c r="G89" s="528">
        <v>571000</v>
      </c>
      <c r="H89" s="528">
        <v>0</v>
      </c>
      <c r="I89" s="528">
        <f t="shared" si="4"/>
        <v>571000</v>
      </c>
      <c r="J89" s="519">
        <f t="shared" si="5"/>
        <v>0</v>
      </c>
    </row>
    <row r="90" spans="1:10" customFormat="1" ht="18">
      <c r="A90" s="521" t="s">
        <v>451</v>
      </c>
      <c r="B90" s="522" t="s">
        <v>452</v>
      </c>
      <c r="C90" s="517"/>
      <c r="D90" s="529" t="s">
        <v>324</v>
      </c>
      <c r="E90" s="528"/>
      <c r="F90" s="528">
        <v>1</v>
      </c>
      <c r="G90" s="528">
        <v>1</v>
      </c>
      <c r="H90" s="528">
        <v>0</v>
      </c>
      <c r="I90" s="528">
        <f t="shared" si="4"/>
        <v>1</v>
      </c>
      <c r="J90" s="519">
        <f t="shared" si="5"/>
        <v>0</v>
      </c>
    </row>
    <row r="91" spans="1:10" customFormat="1">
      <c r="A91" s="521"/>
      <c r="B91" s="522"/>
      <c r="C91" s="517"/>
      <c r="D91" s="529" t="s">
        <v>501</v>
      </c>
      <c r="E91" s="528"/>
      <c r="F91" s="528">
        <v>1700000</v>
      </c>
      <c r="G91" s="528">
        <v>1700000</v>
      </c>
      <c r="H91" s="528">
        <v>0</v>
      </c>
      <c r="I91" s="528">
        <f t="shared" si="4"/>
        <v>1700000</v>
      </c>
      <c r="J91" s="519">
        <f t="shared" si="5"/>
        <v>0</v>
      </c>
    </row>
    <row r="92" spans="1:10" customFormat="1" ht="18">
      <c r="A92" s="521" t="s">
        <v>742</v>
      </c>
      <c r="B92" s="522" t="s">
        <v>700</v>
      </c>
      <c r="C92" s="517"/>
      <c r="D92" s="529" t="s">
        <v>324</v>
      </c>
      <c r="E92" s="528"/>
      <c r="F92" s="528">
        <v>1</v>
      </c>
      <c r="G92" s="528">
        <v>1</v>
      </c>
      <c r="H92" s="528">
        <v>0</v>
      </c>
      <c r="I92" s="528">
        <f t="shared" si="4"/>
        <v>1</v>
      </c>
      <c r="J92" s="519">
        <f t="shared" si="5"/>
        <v>0</v>
      </c>
    </row>
    <row r="93" spans="1:10" customFormat="1">
      <c r="A93" s="521"/>
      <c r="B93" s="522"/>
      <c r="C93" s="517"/>
      <c r="D93" s="529" t="s">
        <v>501</v>
      </c>
      <c r="E93" s="528"/>
      <c r="F93" s="528">
        <v>55000</v>
      </c>
      <c r="G93" s="528">
        <v>55000</v>
      </c>
      <c r="H93" s="528">
        <v>0</v>
      </c>
      <c r="I93" s="528">
        <f t="shared" si="4"/>
        <v>55000</v>
      </c>
      <c r="J93" s="519">
        <f t="shared" si="5"/>
        <v>0</v>
      </c>
    </row>
    <row r="94" spans="1:10" customFormat="1">
      <c r="A94" s="521" t="s">
        <v>228</v>
      </c>
      <c r="B94" s="522" t="s">
        <v>556</v>
      </c>
      <c r="C94" s="517"/>
      <c r="D94" s="529" t="s">
        <v>324</v>
      </c>
      <c r="E94" s="528">
        <v>1</v>
      </c>
      <c r="F94" s="528"/>
      <c r="G94" s="528">
        <v>0</v>
      </c>
      <c r="H94" s="528">
        <v>0</v>
      </c>
      <c r="I94" s="528">
        <f t="shared" ref="I94:I125" si="8">G94-H94</f>
        <v>0</v>
      </c>
      <c r="J94" s="519" t="e">
        <f t="shared" ref="J94:J125" si="9">H94/G94*100</f>
        <v>#DIV/0!</v>
      </c>
    </row>
    <row r="95" spans="1:10" customFormat="1">
      <c r="A95" s="521"/>
      <c r="B95" s="522"/>
      <c r="C95" s="517"/>
      <c r="D95" s="529" t="s">
        <v>501</v>
      </c>
      <c r="E95" s="528">
        <v>1192196</v>
      </c>
      <c r="F95" s="528"/>
      <c r="G95" s="528">
        <v>0</v>
      </c>
      <c r="H95" s="528">
        <v>0</v>
      </c>
      <c r="I95" s="528">
        <f t="shared" si="8"/>
        <v>0</v>
      </c>
      <c r="J95" s="519" t="e">
        <f t="shared" si="9"/>
        <v>#DIV/0!</v>
      </c>
    </row>
    <row r="96" spans="1:10" customFormat="1">
      <c r="A96" s="521" t="s">
        <v>428</v>
      </c>
      <c r="B96" s="522" t="s">
        <v>557</v>
      </c>
      <c r="C96" s="517"/>
      <c r="D96" s="529" t="s">
        <v>324</v>
      </c>
      <c r="E96" s="528">
        <v>1</v>
      </c>
      <c r="F96" s="528"/>
      <c r="G96" s="528">
        <v>0</v>
      </c>
      <c r="H96" s="528">
        <v>0</v>
      </c>
      <c r="I96" s="528">
        <f t="shared" si="8"/>
        <v>0</v>
      </c>
      <c r="J96" s="519" t="e">
        <f t="shared" si="9"/>
        <v>#DIV/0!</v>
      </c>
    </row>
    <row r="97" spans="1:10" customFormat="1">
      <c r="A97" s="521"/>
      <c r="B97" s="522"/>
      <c r="C97" s="517"/>
      <c r="D97" s="529" t="s">
        <v>501</v>
      </c>
      <c r="E97" s="528">
        <v>251555</v>
      </c>
      <c r="F97" s="528"/>
      <c r="G97" s="528">
        <v>0</v>
      </c>
      <c r="H97" s="528">
        <v>0</v>
      </c>
      <c r="I97" s="528">
        <f t="shared" si="8"/>
        <v>0</v>
      </c>
      <c r="J97" s="519" t="e">
        <f t="shared" si="9"/>
        <v>#DIV/0!</v>
      </c>
    </row>
    <row r="98" spans="1:10" customFormat="1">
      <c r="A98" s="521" t="s">
        <v>430</v>
      </c>
      <c r="B98" s="522" t="s">
        <v>558</v>
      </c>
      <c r="C98" s="517"/>
      <c r="D98" s="529" t="s">
        <v>321</v>
      </c>
      <c r="E98" s="528">
        <v>1</v>
      </c>
      <c r="F98" s="528"/>
      <c r="G98" s="528">
        <v>0</v>
      </c>
      <c r="H98" s="528">
        <v>0</v>
      </c>
      <c r="I98" s="528">
        <f t="shared" si="8"/>
        <v>0</v>
      </c>
      <c r="J98" s="519" t="e">
        <f t="shared" si="9"/>
        <v>#DIV/0!</v>
      </c>
    </row>
    <row r="99" spans="1:10" customFormat="1">
      <c r="A99" s="521"/>
      <c r="B99" s="522"/>
      <c r="C99" s="517"/>
      <c r="D99" s="529" t="s">
        <v>501</v>
      </c>
      <c r="E99" s="528">
        <v>77844</v>
      </c>
      <c r="F99" s="528"/>
      <c r="G99" s="528">
        <v>0</v>
      </c>
      <c r="H99" s="528">
        <v>0</v>
      </c>
      <c r="I99" s="528">
        <f t="shared" si="8"/>
        <v>0</v>
      </c>
      <c r="J99" s="519" t="e">
        <f t="shared" si="9"/>
        <v>#DIV/0!</v>
      </c>
    </row>
    <row r="100" spans="1:10" customFormat="1">
      <c r="A100" s="521" t="s">
        <v>376</v>
      </c>
      <c r="B100" s="522" t="s">
        <v>559</v>
      </c>
      <c r="C100" s="517"/>
      <c r="D100" s="529" t="s">
        <v>327</v>
      </c>
      <c r="E100" s="528">
        <v>57</v>
      </c>
      <c r="F100" s="528">
        <v>64</v>
      </c>
      <c r="G100" s="528">
        <v>64</v>
      </c>
      <c r="H100" s="528">
        <v>64</v>
      </c>
      <c r="I100" s="528">
        <f t="shared" si="8"/>
        <v>0</v>
      </c>
      <c r="J100" s="519">
        <f t="shared" si="9"/>
        <v>100</v>
      </c>
    </row>
    <row r="101" spans="1:10" customFormat="1">
      <c r="A101" s="521"/>
      <c r="B101" s="522"/>
      <c r="C101" s="517"/>
      <c r="D101" s="529" t="s">
        <v>501</v>
      </c>
      <c r="E101" s="528">
        <v>107037072</v>
      </c>
      <c r="F101" s="528">
        <v>119280000</v>
      </c>
      <c r="G101" s="528">
        <v>119280000</v>
      </c>
      <c r="H101" s="528">
        <v>119280000</v>
      </c>
      <c r="I101" s="528">
        <f t="shared" si="8"/>
        <v>0</v>
      </c>
      <c r="J101" s="519">
        <f t="shared" si="9"/>
        <v>100</v>
      </c>
    </row>
    <row r="102" spans="1:10" customFormat="1" ht="18">
      <c r="A102" s="521" t="s">
        <v>708</v>
      </c>
      <c r="B102" s="522" t="s">
        <v>713</v>
      </c>
      <c r="C102" s="517"/>
      <c r="D102" s="529" t="s">
        <v>327</v>
      </c>
      <c r="E102" s="528"/>
      <c r="F102" s="528">
        <v>23</v>
      </c>
      <c r="G102" s="528">
        <v>23</v>
      </c>
      <c r="H102" s="528">
        <v>0</v>
      </c>
      <c r="I102" s="528">
        <f t="shared" si="8"/>
        <v>23</v>
      </c>
      <c r="J102" s="519">
        <f t="shared" si="9"/>
        <v>0</v>
      </c>
    </row>
    <row r="103" spans="1:10" customFormat="1">
      <c r="A103" s="521"/>
      <c r="B103" s="522"/>
      <c r="C103" s="517"/>
      <c r="D103" s="529" t="s">
        <v>501</v>
      </c>
      <c r="E103" s="528"/>
      <c r="F103" s="528">
        <v>100000000</v>
      </c>
      <c r="G103" s="528">
        <v>100000000</v>
      </c>
      <c r="H103" s="528">
        <v>0</v>
      </c>
      <c r="I103" s="528">
        <f t="shared" si="8"/>
        <v>100000000</v>
      </c>
      <c r="J103" s="519">
        <f t="shared" si="9"/>
        <v>0</v>
      </c>
    </row>
    <row r="104" spans="1:10" customFormat="1" ht="18">
      <c r="A104" s="521" t="s">
        <v>233</v>
      </c>
      <c r="B104" s="522" t="s">
        <v>325</v>
      </c>
      <c r="C104" s="517"/>
      <c r="D104" s="529" t="s">
        <v>326</v>
      </c>
      <c r="E104" s="528">
        <v>357</v>
      </c>
      <c r="F104" s="528">
        <v>242</v>
      </c>
      <c r="G104" s="528">
        <v>242</v>
      </c>
      <c r="H104" s="528">
        <v>0</v>
      </c>
      <c r="I104" s="528">
        <f t="shared" si="8"/>
        <v>242</v>
      </c>
      <c r="J104" s="519">
        <f t="shared" si="9"/>
        <v>0</v>
      </c>
    </row>
    <row r="105" spans="1:10" customFormat="1">
      <c r="A105" s="521"/>
      <c r="B105" s="522"/>
      <c r="C105" s="517"/>
      <c r="D105" s="529" t="s">
        <v>501</v>
      </c>
      <c r="E105" s="528">
        <v>22000000</v>
      </c>
      <c r="F105" s="528">
        <v>15000000</v>
      </c>
      <c r="G105" s="528">
        <v>15000000</v>
      </c>
      <c r="H105" s="528">
        <v>0</v>
      </c>
      <c r="I105" s="528">
        <f t="shared" si="8"/>
        <v>15000000</v>
      </c>
      <c r="J105" s="519">
        <f t="shared" si="9"/>
        <v>0</v>
      </c>
    </row>
    <row r="106" spans="1:10" customFormat="1" ht="18">
      <c r="A106" s="521" t="s">
        <v>436</v>
      </c>
      <c r="B106" s="522" t="s">
        <v>560</v>
      </c>
      <c r="C106" s="517"/>
      <c r="D106" s="529" t="s">
        <v>321</v>
      </c>
      <c r="E106" s="528"/>
      <c r="F106" s="528">
        <v>1</v>
      </c>
      <c r="G106" s="528">
        <v>1</v>
      </c>
      <c r="H106" s="528">
        <v>0</v>
      </c>
      <c r="I106" s="528">
        <f t="shared" si="8"/>
        <v>1</v>
      </c>
      <c r="J106" s="519">
        <f t="shared" si="9"/>
        <v>0</v>
      </c>
    </row>
    <row r="107" spans="1:10" customFormat="1">
      <c r="A107" s="521"/>
      <c r="B107" s="522"/>
      <c r="C107" s="517"/>
      <c r="D107" s="529" t="s">
        <v>501</v>
      </c>
      <c r="E107" s="528">
        <v>0</v>
      </c>
      <c r="F107" s="528">
        <v>5000000</v>
      </c>
      <c r="G107" s="528">
        <v>5000000</v>
      </c>
      <c r="H107" s="528">
        <v>0</v>
      </c>
      <c r="I107" s="528">
        <f t="shared" si="8"/>
        <v>5000000</v>
      </c>
      <c r="J107" s="519">
        <f t="shared" si="9"/>
        <v>0</v>
      </c>
    </row>
    <row r="108" spans="1:10" customFormat="1" ht="18">
      <c r="A108" s="521" t="s">
        <v>432</v>
      </c>
      <c r="B108" s="522" t="s">
        <v>561</v>
      </c>
      <c r="C108" s="517"/>
      <c r="D108" s="529" t="s">
        <v>321</v>
      </c>
      <c r="E108" s="528">
        <v>1</v>
      </c>
      <c r="F108" s="528"/>
      <c r="G108" s="528">
        <v>0</v>
      </c>
      <c r="H108" s="528">
        <v>0</v>
      </c>
      <c r="I108" s="528">
        <f t="shared" si="8"/>
        <v>0</v>
      </c>
      <c r="J108" s="519" t="e">
        <f t="shared" si="9"/>
        <v>#DIV/0!</v>
      </c>
    </row>
    <row r="109" spans="1:10" customFormat="1">
      <c r="A109" s="521"/>
      <c r="B109" s="522"/>
      <c r="C109" s="517"/>
      <c r="D109" s="529" t="s">
        <v>501</v>
      </c>
      <c r="E109" s="528">
        <v>986366</v>
      </c>
      <c r="F109" s="528"/>
      <c r="G109" s="528">
        <v>0</v>
      </c>
      <c r="H109" s="528">
        <v>0</v>
      </c>
      <c r="I109" s="528">
        <f t="shared" si="8"/>
        <v>0</v>
      </c>
      <c r="J109" s="519" t="e">
        <f t="shared" si="9"/>
        <v>#DIV/0!</v>
      </c>
    </row>
    <row r="110" spans="1:10" customFormat="1" ht="18">
      <c r="A110" s="521" t="s">
        <v>434</v>
      </c>
      <c r="B110" s="522" t="s">
        <v>562</v>
      </c>
      <c r="C110" s="517"/>
      <c r="D110" s="529" t="s">
        <v>321</v>
      </c>
      <c r="E110" s="528">
        <v>1</v>
      </c>
      <c r="F110" s="528"/>
      <c r="G110" s="528">
        <v>0</v>
      </c>
      <c r="H110" s="528">
        <v>0</v>
      </c>
      <c r="I110" s="528">
        <f t="shared" si="8"/>
        <v>0</v>
      </c>
      <c r="J110" s="519" t="e">
        <f t="shared" si="9"/>
        <v>#DIV/0!</v>
      </c>
    </row>
    <row r="111" spans="1:10" customFormat="1">
      <c r="A111" s="521"/>
      <c r="B111" s="522"/>
      <c r="C111" s="517"/>
      <c r="D111" s="529" t="s">
        <v>501</v>
      </c>
      <c r="E111" s="528">
        <v>358797</v>
      </c>
      <c r="F111" s="528"/>
      <c r="G111" s="528">
        <v>0</v>
      </c>
      <c r="H111" s="528">
        <v>0</v>
      </c>
      <c r="I111" s="528">
        <f t="shared" si="8"/>
        <v>0</v>
      </c>
      <c r="J111" s="519" t="e">
        <f t="shared" si="9"/>
        <v>#DIV/0!</v>
      </c>
    </row>
    <row r="112" spans="1:10" customFormat="1">
      <c r="A112" s="521" t="s">
        <v>715</v>
      </c>
      <c r="B112" s="522" t="s">
        <v>563</v>
      </c>
      <c r="C112" s="517"/>
      <c r="D112" s="529" t="s">
        <v>447</v>
      </c>
      <c r="E112" s="528">
        <v>1273</v>
      </c>
      <c r="F112" s="528">
        <v>1</v>
      </c>
      <c r="G112" s="528">
        <v>1</v>
      </c>
      <c r="H112" s="528">
        <v>1</v>
      </c>
      <c r="I112" s="528">
        <f t="shared" si="8"/>
        <v>0</v>
      </c>
      <c r="J112" s="519">
        <f t="shared" si="9"/>
        <v>100</v>
      </c>
    </row>
    <row r="113" spans="1:10" customFormat="1">
      <c r="A113" s="521"/>
      <c r="B113" s="522"/>
      <c r="C113" s="517"/>
      <c r="D113" s="529" t="s">
        <v>501</v>
      </c>
      <c r="E113" s="528">
        <v>78316760</v>
      </c>
      <c r="F113" s="528">
        <v>34000000</v>
      </c>
      <c r="G113" s="528">
        <v>34000000</v>
      </c>
      <c r="H113" s="528">
        <v>16108410</v>
      </c>
      <c r="I113" s="528">
        <f t="shared" si="8"/>
        <v>17891590</v>
      </c>
      <c r="J113" s="519">
        <f t="shared" si="9"/>
        <v>47.377676470588234</v>
      </c>
    </row>
    <row r="114" spans="1:10" customFormat="1" ht="18">
      <c r="A114" s="521" t="s">
        <v>656</v>
      </c>
      <c r="B114" s="522" t="s">
        <v>657</v>
      </c>
      <c r="C114" s="517"/>
      <c r="D114" s="529" t="s">
        <v>318</v>
      </c>
      <c r="E114" s="528">
        <v>1462</v>
      </c>
      <c r="F114" s="528"/>
      <c r="G114" s="528">
        <v>0</v>
      </c>
      <c r="H114" s="528">
        <v>0</v>
      </c>
      <c r="I114" s="528">
        <f t="shared" si="8"/>
        <v>0</v>
      </c>
      <c r="J114" s="519" t="e">
        <f t="shared" si="9"/>
        <v>#DIV/0!</v>
      </c>
    </row>
    <row r="115" spans="1:10" customFormat="1">
      <c r="A115" s="521"/>
      <c r="B115" s="522"/>
      <c r="C115" s="517"/>
      <c r="D115" s="529" t="s">
        <v>501</v>
      </c>
      <c r="E115" s="528">
        <v>3690000</v>
      </c>
      <c r="F115" s="528"/>
      <c r="G115" s="528">
        <v>0</v>
      </c>
      <c r="H115" s="528">
        <v>0</v>
      </c>
      <c r="I115" s="528">
        <f t="shared" si="8"/>
        <v>0</v>
      </c>
      <c r="J115" s="519" t="e">
        <f t="shared" si="9"/>
        <v>#DIV/0!</v>
      </c>
    </row>
    <row r="116" spans="1:10" customFormat="1">
      <c r="A116" s="521" t="s">
        <v>704</v>
      </c>
      <c r="B116" s="522" t="s">
        <v>665</v>
      </c>
      <c r="C116" s="517"/>
      <c r="D116" s="529" t="s">
        <v>317</v>
      </c>
      <c r="E116" s="528">
        <v>440</v>
      </c>
      <c r="F116" s="528">
        <v>355</v>
      </c>
      <c r="G116" s="528">
        <v>355</v>
      </c>
      <c r="H116" s="528">
        <v>0</v>
      </c>
      <c r="I116" s="528">
        <f t="shared" si="8"/>
        <v>355</v>
      </c>
      <c r="J116" s="519">
        <f t="shared" si="9"/>
        <v>0</v>
      </c>
    </row>
    <row r="117" spans="1:10" customFormat="1">
      <c r="A117" s="521"/>
      <c r="B117" s="522"/>
      <c r="C117" s="517"/>
      <c r="D117" s="529" t="s">
        <v>501</v>
      </c>
      <c r="E117" s="528">
        <v>19318080</v>
      </c>
      <c r="F117" s="528">
        <v>15638000</v>
      </c>
      <c r="G117" s="528">
        <v>15638000</v>
      </c>
      <c r="H117" s="528">
        <v>0</v>
      </c>
      <c r="I117" s="528">
        <f t="shared" si="8"/>
        <v>15638000</v>
      </c>
      <c r="J117" s="519">
        <f t="shared" si="9"/>
        <v>0</v>
      </c>
    </row>
    <row r="118" spans="1:10" customFormat="1" ht="27">
      <c r="A118" s="521" t="s">
        <v>692</v>
      </c>
      <c r="B118" s="522" t="s">
        <v>696</v>
      </c>
      <c r="C118" s="517"/>
      <c r="D118" s="529" t="s">
        <v>321</v>
      </c>
      <c r="E118" s="528"/>
      <c r="F118" s="528">
        <v>1</v>
      </c>
      <c r="G118" s="528">
        <v>1</v>
      </c>
      <c r="H118" s="528">
        <v>0</v>
      </c>
      <c r="I118" s="528">
        <f t="shared" si="8"/>
        <v>1</v>
      </c>
      <c r="J118" s="519">
        <f t="shared" si="9"/>
        <v>0</v>
      </c>
    </row>
    <row r="119" spans="1:10" customFormat="1">
      <c r="A119" s="521"/>
      <c r="B119" s="522"/>
      <c r="C119" s="517"/>
      <c r="D119" s="529" t="s">
        <v>501</v>
      </c>
      <c r="E119" s="528"/>
      <c r="F119" s="528">
        <v>35800</v>
      </c>
      <c r="G119" s="528">
        <v>35800</v>
      </c>
      <c r="H119" s="528">
        <v>0</v>
      </c>
      <c r="I119" s="528">
        <f t="shared" si="8"/>
        <v>35800</v>
      </c>
      <c r="J119" s="519">
        <f t="shared" si="9"/>
        <v>0</v>
      </c>
    </row>
    <row r="120" spans="1:10" customFormat="1" ht="18">
      <c r="A120" s="521" t="s">
        <v>716</v>
      </c>
      <c r="B120" s="522" t="s">
        <v>717</v>
      </c>
      <c r="C120" s="517"/>
      <c r="D120" s="529" t="s">
        <v>729</v>
      </c>
      <c r="E120" s="528"/>
      <c r="F120" s="528">
        <v>162</v>
      </c>
      <c r="G120" s="528">
        <v>162</v>
      </c>
      <c r="H120" s="528"/>
      <c r="I120" s="528">
        <f t="shared" si="8"/>
        <v>162</v>
      </c>
      <c r="J120" s="519">
        <f t="shared" si="9"/>
        <v>0</v>
      </c>
    </row>
    <row r="121" spans="1:10" customFormat="1">
      <c r="A121" s="521"/>
      <c r="B121" s="522"/>
      <c r="C121" s="517"/>
      <c r="D121" s="529" t="s">
        <v>501</v>
      </c>
      <c r="E121" s="528"/>
      <c r="F121" s="528">
        <v>10000000</v>
      </c>
      <c r="G121" s="528">
        <v>10000000</v>
      </c>
      <c r="H121" s="528">
        <v>0</v>
      </c>
      <c r="I121" s="528">
        <f t="shared" si="8"/>
        <v>10000000</v>
      </c>
      <c r="J121" s="519">
        <f t="shared" si="9"/>
        <v>0</v>
      </c>
    </row>
    <row r="122" spans="1:10" customFormat="1" ht="18">
      <c r="A122" s="521" t="s">
        <v>710</v>
      </c>
      <c r="B122" s="522" t="s">
        <v>714</v>
      </c>
      <c r="C122" s="517"/>
      <c r="D122" s="529" t="s">
        <v>321</v>
      </c>
      <c r="E122" s="528"/>
      <c r="F122" s="528">
        <v>35</v>
      </c>
      <c r="G122" s="528">
        <v>35</v>
      </c>
      <c r="H122" s="528">
        <v>0</v>
      </c>
      <c r="I122" s="528">
        <f t="shared" si="8"/>
        <v>35</v>
      </c>
      <c r="J122" s="519">
        <f t="shared" si="9"/>
        <v>0</v>
      </c>
    </row>
    <row r="123" spans="1:10" customFormat="1">
      <c r="A123" s="521"/>
      <c r="B123" s="522"/>
      <c r="C123" s="517"/>
      <c r="D123" s="529" t="s">
        <v>501</v>
      </c>
      <c r="E123" s="528"/>
      <c r="F123" s="528">
        <v>2195000</v>
      </c>
      <c r="G123" s="528">
        <v>2195000</v>
      </c>
      <c r="H123" s="528">
        <v>0</v>
      </c>
      <c r="I123" s="528">
        <f t="shared" si="8"/>
        <v>2195000</v>
      </c>
      <c r="J123" s="519">
        <f t="shared" si="9"/>
        <v>0</v>
      </c>
    </row>
    <row r="124" spans="1:10" customFormat="1" ht="18">
      <c r="A124" s="521" t="s">
        <v>689</v>
      </c>
      <c r="B124" s="522" t="s">
        <v>693</v>
      </c>
      <c r="C124" s="517"/>
      <c r="D124" s="529" t="s">
        <v>316</v>
      </c>
      <c r="E124" s="528"/>
      <c r="F124" s="528">
        <v>1</v>
      </c>
      <c r="G124" s="528">
        <v>1</v>
      </c>
      <c r="H124" s="528">
        <v>0</v>
      </c>
      <c r="I124" s="528">
        <f t="shared" si="8"/>
        <v>1</v>
      </c>
      <c r="J124" s="519">
        <f t="shared" si="9"/>
        <v>0</v>
      </c>
    </row>
    <row r="125" spans="1:10" customFormat="1">
      <c r="A125" s="521"/>
      <c r="B125" s="522"/>
      <c r="C125" s="517"/>
      <c r="D125" s="529" t="s">
        <v>501</v>
      </c>
      <c r="E125" s="528"/>
      <c r="F125" s="528">
        <v>1000000000</v>
      </c>
      <c r="G125" s="528">
        <v>1000000000</v>
      </c>
      <c r="H125" s="528">
        <v>0</v>
      </c>
      <c r="I125" s="528">
        <f t="shared" si="8"/>
        <v>1000000000</v>
      </c>
      <c r="J125" s="519">
        <f t="shared" si="9"/>
        <v>0</v>
      </c>
    </row>
    <row r="126" spans="1:10" customFormat="1" ht="17.25">
      <c r="A126" s="1160" t="s">
        <v>486</v>
      </c>
      <c r="B126" s="1161"/>
      <c r="C126" s="1158"/>
      <c r="D126" s="1158"/>
      <c r="E126" s="1158"/>
      <c r="F126" s="1158"/>
      <c r="G126" s="1158"/>
      <c r="H126" s="1158"/>
      <c r="I126" s="1158"/>
      <c r="J126" s="1159"/>
    </row>
    <row r="127" spans="1:10" customFormat="1" ht="27" customHeight="1">
      <c r="A127" s="520" t="s">
        <v>487</v>
      </c>
      <c r="B127" s="1162" t="s">
        <v>564</v>
      </c>
      <c r="C127" s="1162"/>
      <c r="D127" s="1162"/>
      <c r="E127" s="1162"/>
      <c r="F127" s="1162"/>
      <c r="G127" s="1162"/>
      <c r="H127" s="1162"/>
      <c r="I127" s="1162"/>
      <c r="J127" s="1163"/>
    </row>
    <row r="128" spans="1:10" customFormat="1">
      <c r="A128" s="521" t="s">
        <v>34</v>
      </c>
      <c r="B128" s="522" t="s">
        <v>565</v>
      </c>
      <c r="C128" s="517" t="s">
        <v>482</v>
      </c>
      <c r="D128" s="517"/>
      <c r="E128" s="531">
        <v>2849</v>
      </c>
      <c r="F128" s="531" t="s">
        <v>743</v>
      </c>
      <c r="G128" s="531" t="s">
        <v>743</v>
      </c>
      <c r="H128" s="531">
        <v>894</v>
      </c>
      <c r="I128" s="530">
        <f t="shared" ref="I128:I136" si="10">G128-H128</f>
        <v>1996</v>
      </c>
      <c r="J128" s="519">
        <f t="shared" ref="J128:J135" si="11">H128/G128*100</f>
        <v>30.934256055363324</v>
      </c>
    </row>
    <row r="129" spans="1:10" customFormat="1">
      <c r="A129" s="521" t="s">
        <v>34</v>
      </c>
      <c r="B129" s="522" t="s">
        <v>566</v>
      </c>
      <c r="C129" s="517"/>
      <c r="D129" s="517"/>
      <c r="E129" s="531">
        <v>39035</v>
      </c>
      <c r="F129" s="531" t="s">
        <v>744</v>
      </c>
      <c r="G129" s="531" t="s">
        <v>744</v>
      </c>
      <c r="H129" s="531">
        <v>13554</v>
      </c>
      <c r="I129" s="530">
        <f t="shared" si="10"/>
        <v>25481</v>
      </c>
      <c r="J129" s="519">
        <f t="shared" si="11"/>
        <v>34.722684770078132</v>
      </c>
    </row>
    <row r="130" spans="1:10" customFormat="1">
      <c r="A130" s="521" t="s">
        <v>34</v>
      </c>
      <c r="B130" s="522" t="s">
        <v>567</v>
      </c>
      <c r="C130" s="517"/>
      <c r="D130" s="517"/>
      <c r="E130" s="531" t="s">
        <v>568</v>
      </c>
      <c r="F130" s="531" t="s">
        <v>568</v>
      </c>
      <c r="G130" s="531" t="s">
        <v>568</v>
      </c>
      <c r="H130" s="531">
        <v>5</v>
      </c>
      <c r="I130" s="530">
        <f t="shared" si="10"/>
        <v>2</v>
      </c>
      <c r="J130" s="519">
        <f t="shared" si="11"/>
        <v>71.428571428571431</v>
      </c>
    </row>
    <row r="131" spans="1:10" customFormat="1">
      <c r="A131" s="521" t="s">
        <v>34</v>
      </c>
      <c r="B131" s="522" t="s">
        <v>569</v>
      </c>
      <c r="C131" s="517"/>
      <c r="D131" s="517"/>
      <c r="E131" s="531">
        <v>584</v>
      </c>
      <c r="F131" s="531" t="s">
        <v>745</v>
      </c>
      <c r="G131" s="531" t="s">
        <v>745</v>
      </c>
      <c r="H131" s="531">
        <v>2.2000000000000002</v>
      </c>
      <c r="I131" s="530">
        <f t="shared" si="10"/>
        <v>0.29999999999999982</v>
      </c>
      <c r="J131" s="519">
        <f t="shared" si="11"/>
        <v>88.000000000000014</v>
      </c>
    </row>
    <row r="132" spans="1:10" customFormat="1">
      <c r="A132" s="521" t="s">
        <v>34</v>
      </c>
      <c r="B132" s="522" t="s">
        <v>570</v>
      </c>
      <c r="C132" s="517"/>
      <c r="D132" s="517"/>
      <c r="E132" s="531">
        <v>429</v>
      </c>
      <c r="F132" s="531" t="s">
        <v>746</v>
      </c>
      <c r="G132" s="531" t="s">
        <v>746</v>
      </c>
      <c r="H132" s="531">
        <v>19</v>
      </c>
      <c r="I132" s="530">
        <f t="shared" si="10"/>
        <v>410</v>
      </c>
      <c r="J132" s="519">
        <f t="shared" si="11"/>
        <v>4.4289044289044286</v>
      </c>
    </row>
    <row r="133" spans="1:10" customFormat="1" ht="27" customHeight="1">
      <c r="A133" s="521" t="s">
        <v>34</v>
      </c>
      <c r="B133" s="522" t="s">
        <v>571</v>
      </c>
      <c r="C133" s="517"/>
      <c r="D133" s="517"/>
      <c r="E133" s="531">
        <v>253</v>
      </c>
      <c r="F133" s="531" t="s">
        <v>747</v>
      </c>
      <c r="G133" s="531" t="s">
        <v>747</v>
      </c>
      <c r="H133" s="531">
        <v>154</v>
      </c>
      <c r="I133" s="530">
        <f t="shared" si="10"/>
        <v>270</v>
      </c>
      <c r="J133" s="519">
        <f t="shared" si="11"/>
        <v>36.320754716981128</v>
      </c>
    </row>
    <row r="134" spans="1:10" customFormat="1" ht="20.25" customHeight="1">
      <c r="A134" s="521" t="s">
        <v>572</v>
      </c>
      <c r="B134" s="522" t="s">
        <v>573</v>
      </c>
      <c r="C134" s="517"/>
      <c r="D134" s="517"/>
      <c r="E134" s="531">
        <v>11868</v>
      </c>
      <c r="F134" s="531" t="s">
        <v>748</v>
      </c>
      <c r="G134" s="531" t="s">
        <v>748</v>
      </c>
      <c r="H134" s="531">
        <v>4597</v>
      </c>
      <c r="I134" s="530">
        <f t="shared" si="10"/>
        <v>8403</v>
      </c>
      <c r="J134" s="519">
        <f t="shared" si="11"/>
        <v>35.361538461538458</v>
      </c>
    </row>
    <row r="135" spans="1:10" customFormat="1">
      <c r="A135" s="521" t="s">
        <v>34</v>
      </c>
      <c r="B135" s="522" t="s">
        <v>574</v>
      </c>
      <c r="C135" s="517" t="s">
        <v>482</v>
      </c>
      <c r="D135" s="517"/>
      <c r="E135" s="531">
        <v>769</v>
      </c>
      <c r="F135" s="531" t="s">
        <v>575</v>
      </c>
      <c r="G135" s="531" t="s">
        <v>575</v>
      </c>
      <c r="H135" s="531">
        <v>201</v>
      </c>
      <c r="I135" s="530">
        <f t="shared" si="10"/>
        <v>643</v>
      </c>
      <c r="J135" s="519">
        <f t="shared" si="11"/>
        <v>23.81516587677725</v>
      </c>
    </row>
    <row r="136" spans="1:10" customFormat="1">
      <c r="A136" s="521" t="s">
        <v>34</v>
      </c>
      <c r="B136" s="522" t="s">
        <v>576</v>
      </c>
      <c r="C136" s="517" t="s">
        <v>482</v>
      </c>
      <c r="D136" s="517"/>
      <c r="E136" s="712">
        <v>3.0000000000000001E-3</v>
      </c>
      <c r="F136" s="531" t="s">
        <v>577</v>
      </c>
      <c r="G136" s="531" t="s">
        <v>577</v>
      </c>
      <c r="H136" s="713">
        <v>4.3E-3</v>
      </c>
      <c r="I136" s="530">
        <f t="shared" si="10"/>
        <v>-1.2999999999999999E-3</v>
      </c>
      <c r="J136" s="714">
        <f>H136/G136*100</f>
        <v>143.33333333333334</v>
      </c>
    </row>
    <row r="137" spans="1:10" customFormat="1" ht="27" customHeight="1">
      <c r="A137" s="521" t="s">
        <v>34</v>
      </c>
      <c r="B137" s="522" t="s">
        <v>578</v>
      </c>
      <c r="C137" s="517" t="s">
        <v>482</v>
      </c>
      <c r="D137" s="517"/>
      <c r="E137" s="515">
        <v>2007</v>
      </c>
      <c r="F137" s="531" t="s">
        <v>749</v>
      </c>
      <c r="G137" s="531" t="s">
        <v>749</v>
      </c>
      <c r="H137" s="531">
        <v>1.0999999999999999E-2</v>
      </c>
      <c r="I137" s="530">
        <v>0</v>
      </c>
      <c r="J137" s="519">
        <v>0</v>
      </c>
    </row>
    <row r="138" spans="1:10" customFormat="1" ht="17.25">
      <c r="A138" s="1154" t="s">
        <v>498</v>
      </c>
      <c r="B138" s="1155"/>
      <c r="C138" s="1156"/>
      <c r="D138" s="1156"/>
      <c r="E138" s="1156"/>
      <c r="F138" s="1156"/>
      <c r="G138" s="1156"/>
      <c r="H138" s="1156"/>
      <c r="I138" s="1156"/>
      <c r="J138" s="1157"/>
    </row>
    <row r="139" spans="1:10" customFormat="1" ht="30">
      <c r="A139" s="506" t="s">
        <v>499</v>
      </c>
      <c r="B139" s="507" t="s">
        <v>500</v>
      </c>
      <c r="C139" s="1158"/>
      <c r="D139" s="1158"/>
      <c r="E139" s="1158"/>
      <c r="F139" s="1158"/>
      <c r="G139" s="1158"/>
      <c r="H139" s="1158"/>
      <c r="I139" s="1158"/>
      <c r="J139" s="1159"/>
    </row>
    <row r="140" spans="1:10" customFormat="1" ht="18">
      <c r="A140" s="521" t="s">
        <v>187</v>
      </c>
      <c r="B140" s="522" t="s">
        <v>579</v>
      </c>
      <c r="C140" s="517"/>
      <c r="D140" s="529" t="s">
        <v>300</v>
      </c>
      <c r="E140" s="528">
        <v>38195</v>
      </c>
      <c r="F140" s="528">
        <v>39038</v>
      </c>
      <c r="G140" s="528">
        <v>38784</v>
      </c>
      <c r="H140" s="528">
        <v>12405</v>
      </c>
      <c r="I140" s="530">
        <f t="shared" ref="I140:I163" si="12">G140-H140</f>
        <v>26379</v>
      </c>
      <c r="J140" s="519">
        <f t="shared" ref="J140:J163" si="13">H140/G140*100</f>
        <v>31.98483910891089</v>
      </c>
    </row>
    <row r="141" spans="1:10" customFormat="1">
      <c r="A141" s="521"/>
      <c r="B141" s="522"/>
      <c r="C141" s="517"/>
      <c r="D141" s="529" t="s">
        <v>501</v>
      </c>
      <c r="E141" s="528">
        <v>12227844727</v>
      </c>
      <c r="F141" s="528">
        <v>12701080000</v>
      </c>
      <c r="G141" s="528">
        <v>12618580000</v>
      </c>
      <c r="H141" s="528">
        <v>4036000974</v>
      </c>
      <c r="I141" s="530">
        <f t="shared" si="12"/>
        <v>8582579026</v>
      </c>
      <c r="J141" s="519">
        <f t="shared" si="13"/>
        <v>31.984589185153954</v>
      </c>
    </row>
    <row r="142" spans="1:10" customFormat="1" ht="18">
      <c r="A142" s="521" t="s">
        <v>189</v>
      </c>
      <c r="B142" s="522" t="s">
        <v>190</v>
      </c>
      <c r="C142" s="517"/>
      <c r="D142" s="529" t="s">
        <v>301</v>
      </c>
      <c r="E142" s="528">
        <v>279</v>
      </c>
      <c r="F142" s="528">
        <v>269</v>
      </c>
      <c r="G142" s="528">
        <v>274</v>
      </c>
      <c r="H142" s="528">
        <v>82</v>
      </c>
      <c r="I142" s="530">
        <f t="shared" si="12"/>
        <v>192</v>
      </c>
      <c r="J142" s="519">
        <f t="shared" si="13"/>
        <v>29.927007299270077</v>
      </c>
    </row>
    <row r="143" spans="1:10" customFormat="1">
      <c r="A143" s="521"/>
      <c r="B143" s="522"/>
      <c r="C143" s="517"/>
      <c r="D143" s="529" t="s">
        <v>501</v>
      </c>
      <c r="E143" s="528">
        <v>484304453</v>
      </c>
      <c r="F143" s="528">
        <v>512000000</v>
      </c>
      <c r="G143" s="528">
        <v>522000000</v>
      </c>
      <c r="H143" s="528">
        <v>156523517</v>
      </c>
      <c r="I143" s="530">
        <f t="shared" si="12"/>
        <v>365476483</v>
      </c>
      <c r="J143" s="519">
        <f t="shared" si="13"/>
        <v>29.985348084291186</v>
      </c>
    </row>
    <row r="144" spans="1:10" customFormat="1">
      <c r="A144" s="521" t="s">
        <v>191</v>
      </c>
      <c r="B144" s="522" t="s">
        <v>192</v>
      </c>
      <c r="C144" s="517"/>
      <c r="D144" s="529" t="s">
        <v>302</v>
      </c>
      <c r="E144" s="528">
        <v>58</v>
      </c>
      <c r="F144" s="528">
        <v>57</v>
      </c>
      <c r="G144" s="528">
        <v>57</v>
      </c>
      <c r="H144" s="528">
        <v>18</v>
      </c>
      <c r="I144" s="530">
        <f t="shared" si="12"/>
        <v>39</v>
      </c>
      <c r="J144" s="519">
        <f t="shared" si="13"/>
        <v>31.578947368421051</v>
      </c>
    </row>
    <row r="145" spans="1:10" customFormat="1">
      <c r="A145" s="521"/>
      <c r="B145" s="522"/>
      <c r="C145" s="517"/>
      <c r="D145" s="529" t="s">
        <v>501</v>
      </c>
      <c r="E145" s="528">
        <v>171537388</v>
      </c>
      <c r="F145" s="528">
        <v>179800000</v>
      </c>
      <c r="G145" s="528">
        <v>179800000</v>
      </c>
      <c r="H145" s="528">
        <v>56414687</v>
      </c>
      <c r="I145" s="530">
        <f t="shared" si="12"/>
        <v>123385313</v>
      </c>
      <c r="J145" s="519">
        <f t="shared" si="13"/>
        <v>31.376355394883205</v>
      </c>
    </row>
    <row r="146" spans="1:10" customFormat="1" ht="18">
      <c r="A146" s="521" t="s">
        <v>193</v>
      </c>
      <c r="B146" s="522" t="s">
        <v>194</v>
      </c>
      <c r="C146" s="517"/>
      <c r="D146" s="529" t="s">
        <v>303</v>
      </c>
      <c r="E146" s="528">
        <v>206</v>
      </c>
      <c r="F146" s="528">
        <v>228</v>
      </c>
      <c r="G146" s="528">
        <v>228</v>
      </c>
      <c r="H146" s="528">
        <v>74</v>
      </c>
      <c r="I146" s="530">
        <f t="shared" si="12"/>
        <v>154</v>
      </c>
      <c r="J146" s="519">
        <f t="shared" si="13"/>
        <v>32.456140350877192</v>
      </c>
    </row>
    <row r="147" spans="1:10" customFormat="1">
      <c r="A147" s="521"/>
      <c r="B147" s="522"/>
      <c r="C147" s="517"/>
      <c r="D147" s="529" t="s">
        <v>501</v>
      </c>
      <c r="E147" s="528">
        <v>323549086</v>
      </c>
      <c r="F147" s="528">
        <v>371500000</v>
      </c>
      <c r="G147" s="528">
        <v>371500000</v>
      </c>
      <c r="H147" s="528">
        <v>121224962</v>
      </c>
      <c r="I147" s="530">
        <f t="shared" si="12"/>
        <v>250275038</v>
      </c>
      <c r="J147" s="519">
        <f t="shared" si="13"/>
        <v>32.631214535666217</v>
      </c>
    </row>
    <row r="148" spans="1:10" customFormat="1" ht="18">
      <c r="A148" s="521" t="s">
        <v>213</v>
      </c>
      <c r="B148" s="522" t="s">
        <v>314</v>
      </c>
      <c r="C148" s="517"/>
      <c r="D148" s="529" t="s">
        <v>315</v>
      </c>
      <c r="E148" s="528">
        <v>7609</v>
      </c>
      <c r="F148" s="528">
        <v>7742</v>
      </c>
      <c r="G148" s="528">
        <v>7580</v>
      </c>
      <c r="H148" s="528">
        <v>1571</v>
      </c>
      <c r="I148" s="530">
        <f t="shared" si="12"/>
        <v>6009</v>
      </c>
      <c r="J148" s="519">
        <f t="shared" si="13"/>
        <v>20.725593667546175</v>
      </c>
    </row>
    <row r="149" spans="1:10" customFormat="1">
      <c r="A149" s="521"/>
      <c r="B149" s="522"/>
      <c r="C149" s="517"/>
      <c r="D149" s="529" t="s">
        <v>501</v>
      </c>
      <c r="E149" s="528">
        <v>241587974</v>
      </c>
      <c r="F149" s="528">
        <v>277700000</v>
      </c>
      <c r="G149" s="528">
        <v>271900000</v>
      </c>
      <c r="H149" s="528">
        <v>56346666</v>
      </c>
      <c r="I149" s="530">
        <f t="shared" si="12"/>
        <v>215553334</v>
      </c>
      <c r="J149" s="519">
        <f t="shared" si="13"/>
        <v>20.723304891504231</v>
      </c>
    </row>
    <row r="150" spans="1:10" customFormat="1">
      <c r="A150" s="521" t="s">
        <v>215</v>
      </c>
      <c r="B150" s="522" t="s">
        <v>580</v>
      </c>
      <c r="C150" s="517"/>
      <c r="D150" s="529" t="s">
        <v>316</v>
      </c>
      <c r="E150" s="528">
        <v>1</v>
      </c>
      <c r="F150" s="528">
        <v>1</v>
      </c>
      <c r="G150" s="528">
        <v>1</v>
      </c>
      <c r="H150" s="528">
        <v>0</v>
      </c>
      <c r="I150" s="530">
        <f t="shared" si="12"/>
        <v>1</v>
      </c>
      <c r="J150" s="519">
        <f t="shared" si="13"/>
        <v>0</v>
      </c>
    </row>
    <row r="151" spans="1:10" customFormat="1">
      <c r="A151" s="521"/>
      <c r="B151" s="522"/>
      <c r="C151" s="517"/>
      <c r="D151" s="529" t="s">
        <v>501</v>
      </c>
      <c r="E151" s="528">
        <v>2865309</v>
      </c>
      <c r="F151" s="528">
        <v>1000000</v>
      </c>
      <c r="G151" s="528">
        <v>1000000</v>
      </c>
      <c r="H151" s="528">
        <v>0</v>
      </c>
      <c r="I151" s="530">
        <f t="shared" si="12"/>
        <v>1000000</v>
      </c>
      <c r="J151" s="519">
        <f t="shared" si="13"/>
        <v>0</v>
      </c>
    </row>
    <row r="152" spans="1:10" customFormat="1">
      <c r="A152" s="521" t="s">
        <v>706</v>
      </c>
      <c r="B152" s="522" t="s">
        <v>581</v>
      </c>
      <c r="C152" s="517"/>
      <c r="D152" s="529" t="s">
        <v>317</v>
      </c>
      <c r="E152" s="528">
        <v>28</v>
      </c>
      <c r="F152" s="528"/>
      <c r="G152" s="528">
        <v>0</v>
      </c>
      <c r="H152" s="528">
        <v>0</v>
      </c>
      <c r="I152" s="530">
        <f t="shared" si="12"/>
        <v>0</v>
      </c>
      <c r="J152" s="519" t="e">
        <f t="shared" si="13"/>
        <v>#DIV/0!</v>
      </c>
    </row>
    <row r="153" spans="1:10" customFormat="1">
      <c r="A153" s="521"/>
      <c r="B153" s="522"/>
      <c r="C153" s="517"/>
      <c r="D153" s="529" t="s">
        <v>501</v>
      </c>
      <c r="E153" s="528">
        <v>28231645</v>
      </c>
      <c r="F153" s="528"/>
      <c r="G153" s="528">
        <v>0</v>
      </c>
      <c r="H153" s="528">
        <v>0</v>
      </c>
      <c r="I153" s="530">
        <f t="shared" si="12"/>
        <v>0</v>
      </c>
      <c r="J153" s="519" t="e">
        <f t="shared" si="13"/>
        <v>#DIV/0!</v>
      </c>
    </row>
    <row r="154" spans="1:10" customFormat="1">
      <c r="A154" s="521" t="s">
        <v>702</v>
      </c>
      <c r="B154" s="522" t="s">
        <v>383</v>
      </c>
      <c r="C154" s="517"/>
      <c r="D154" s="529" t="s">
        <v>317</v>
      </c>
      <c r="E154" s="528"/>
      <c r="F154" s="528">
        <v>8</v>
      </c>
      <c r="G154" s="528">
        <v>8</v>
      </c>
      <c r="H154" s="528">
        <v>0</v>
      </c>
      <c r="I154" s="530">
        <f t="shared" si="12"/>
        <v>8</v>
      </c>
      <c r="J154" s="519">
        <f t="shared" si="13"/>
        <v>0</v>
      </c>
    </row>
    <row r="155" spans="1:10" customFormat="1">
      <c r="A155" s="521"/>
      <c r="B155" s="522"/>
      <c r="C155" s="517"/>
      <c r="D155" s="529" t="s">
        <v>501</v>
      </c>
      <c r="E155" s="528"/>
      <c r="F155" s="528">
        <v>25000000</v>
      </c>
      <c r="G155" s="528">
        <v>25000000</v>
      </c>
      <c r="H155" s="528">
        <v>0</v>
      </c>
      <c r="I155" s="530">
        <f t="shared" si="12"/>
        <v>25000000</v>
      </c>
      <c r="J155" s="519">
        <f t="shared" si="13"/>
        <v>0</v>
      </c>
    </row>
    <row r="156" spans="1:10" customFormat="1" ht="18">
      <c r="A156" s="521" t="s">
        <v>701</v>
      </c>
      <c r="B156" s="522" t="s">
        <v>582</v>
      </c>
      <c r="C156" s="517"/>
      <c r="D156" s="529" t="s">
        <v>316</v>
      </c>
      <c r="E156" s="528">
        <v>3</v>
      </c>
      <c r="F156" s="528">
        <v>3</v>
      </c>
      <c r="G156" s="528">
        <v>3</v>
      </c>
      <c r="H156" s="528">
        <v>0</v>
      </c>
      <c r="I156" s="530">
        <f t="shared" si="12"/>
        <v>3</v>
      </c>
      <c r="J156" s="519">
        <f t="shared" si="13"/>
        <v>0</v>
      </c>
    </row>
    <row r="157" spans="1:10" customFormat="1">
      <c r="A157" s="521"/>
      <c r="B157" s="522"/>
      <c r="C157" s="517"/>
      <c r="D157" s="529" t="s">
        <v>501</v>
      </c>
      <c r="E157" s="528">
        <v>5000000</v>
      </c>
      <c r="F157" s="528">
        <v>5000000</v>
      </c>
      <c r="G157" s="528">
        <v>5000000</v>
      </c>
      <c r="H157" s="528">
        <v>0</v>
      </c>
      <c r="I157" s="530">
        <f t="shared" ref="I157:I158" si="14">G157-H157</f>
        <v>5000000</v>
      </c>
      <c r="J157" s="519">
        <f t="shared" ref="J157:J158" si="15">H157/G157*100</f>
        <v>0</v>
      </c>
    </row>
    <row r="158" spans="1:10" customFormat="1" ht="18">
      <c r="A158" s="521" t="s">
        <v>385</v>
      </c>
      <c r="B158" s="522" t="s">
        <v>583</v>
      </c>
      <c r="C158" s="517"/>
      <c r="D158" s="529" t="s">
        <v>392</v>
      </c>
      <c r="E158" s="528"/>
      <c r="F158" s="528"/>
      <c r="G158" s="528">
        <v>0</v>
      </c>
      <c r="H158" s="528">
        <v>0</v>
      </c>
      <c r="I158" s="530">
        <f t="shared" si="14"/>
        <v>0</v>
      </c>
      <c r="J158" s="519" t="e">
        <f t="shared" si="15"/>
        <v>#DIV/0!</v>
      </c>
    </row>
    <row r="159" spans="1:10" customFormat="1">
      <c r="A159" s="521"/>
      <c r="B159" s="522"/>
      <c r="C159" s="517"/>
      <c r="D159" s="529" t="s">
        <v>501</v>
      </c>
      <c r="E159" s="528">
        <v>0</v>
      </c>
      <c r="F159" s="528"/>
      <c r="G159" s="528">
        <v>0</v>
      </c>
      <c r="H159" s="528">
        <v>0</v>
      </c>
      <c r="I159" s="532">
        <f t="shared" si="12"/>
        <v>0</v>
      </c>
      <c r="J159" s="533" t="e">
        <f t="shared" si="13"/>
        <v>#DIV/0!</v>
      </c>
    </row>
    <row r="160" spans="1:10" customFormat="1" ht="18">
      <c r="A160" s="521" t="s">
        <v>386</v>
      </c>
      <c r="B160" s="522" t="s">
        <v>584</v>
      </c>
      <c r="C160" s="517"/>
      <c r="D160" s="529" t="s">
        <v>394</v>
      </c>
      <c r="E160" s="528">
        <v>8</v>
      </c>
      <c r="F160" s="528"/>
      <c r="G160" s="528">
        <v>0</v>
      </c>
      <c r="H160" s="528">
        <v>3</v>
      </c>
      <c r="I160" s="530">
        <f t="shared" si="12"/>
        <v>-3</v>
      </c>
      <c r="J160" s="519" t="e">
        <f t="shared" si="13"/>
        <v>#DIV/0!</v>
      </c>
    </row>
    <row r="161" spans="1:10" customFormat="1">
      <c r="A161" s="521"/>
      <c r="B161" s="522"/>
      <c r="C161" s="517"/>
      <c r="D161" s="529" t="s">
        <v>501</v>
      </c>
      <c r="E161" s="528">
        <v>519870</v>
      </c>
      <c r="F161" s="528">
        <v>0</v>
      </c>
      <c r="G161" s="528">
        <v>0</v>
      </c>
      <c r="H161" s="528">
        <v>423440</v>
      </c>
      <c r="I161" s="530">
        <f t="shared" si="12"/>
        <v>-423440</v>
      </c>
      <c r="J161" s="519" t="e">
        <f t="shared" si="13"/>
        <v>#DIV/0!</v>
      </c>
    </row>
    <row r="162" spans="1:10" customFormat="1">
      <c r="A162" s="521" t="s">
        <v>230</v>
      </c>
      <c r="B162" s="522" t="s">
        <v>664</v>
      </c>
      <c r="C162" s="517"/>
      <c r="D162" s="529" t="s">
        <v>316</v>
      </c>
      <c r="E162" s="528">
        <v>1</v>
      </c>
      <c r="F162" s="528"/>
      <c r="G162" s="528">
        <v>0</v>
      </c>
      <c r="H162" s="528">
        <v>0</v>
      </c>
      <c r="I162" s="530">
        <f t="shared" si="12"/>
        <v>0</v>
      </c>
      <c r="J162" s="519" t="e">
        <f t="shared" si="13"/>
        <v>#DIV/0!</v>
      </c>
    </row>
    <row r="163" spans="1:10" customFormat="1">
      <c r="A163" s="521"/>
      <c r="B163" s="522"/>
      <c r="C163" s="517"/>
      <c r="D163" s="529" t="s">
        <v>501</v>
      </c>
      <c r="E163" s="528">
        <v>26402844</v>
      </c>
      <c r="F163" s="528"/>
      <c r="G163" s="528">
        <v>0</v>
      </c>
      <c r="H163" s="528">
        <v>0</v>
      </c>
      <c r="I163" s="534">
        <f t="shared" si="12"/>
        <v>0</v>
      </c>
      <c r="J163" s="535" t="e">
        <f t="shared" si="13"/>
        <v>#DIV/0!</v>
      </c>
    </row>
    <row r="164" spans="1:10" customFormat="1" ht="17.25">
      <c r="A164" s="1160" t="s">
        <v>486</v>
      </c>
      <c r="B164" s="1161"/>
      <c r="C164" s="1158"/>
      <c r="D164" s="1158"/>
      <c r="E164" s="1158"/>
      <c r="F164" s="1158"/>
      <c r="G164" s="1158"/>
      <c r="H164" s="1158"/>
      <c r="I164" s="1158"/>
      <c r="J164" s="1159"/>
    </row>
    <row r="165" spans="1:10" customFormat="1" ht="29.25" customHeight="1">
      <c r="A165" s="520" t="s">
        <v>487</v>
      </c>
      <c r="B165" s="1162" t="s">
        <v>585</v>
      </c>
      <c r="C165" s="1162"/>
      <c r="D165" s="1162"/>
      <c r="E165" s="1162"/>
      <c r="F165" s="1162"/>
      <c r="G165" s="1162"/>
      <c r="H165" s="1162"/>
      <c r="I165" s="1162"/>
      <c r="J165" s="1163"/>
    </row>
    <row r="166" spans="1:10" customFormat="1" ht="20.25" customHeight="1">
      <c r="A166" s="521" t="s">
        <v>34</v>
      </c>
      <c r="B166" s="522" t="s">
        <v>586</v>
      </c>
      <c r="C166" s="517"/>
      <c r="D166" s="517"/>
      <c r="E166" s="516">
        <v>187</v>
      </c>
      <c r="F166" s="516" t="s">
        <v>750</v>
      </c>
      <c r="G166" s="516" t="s">
        <v>750</v>
      </c>
      <c r="H166" s="516">
        <v>68</v>
      </c>
      <c r="I166" s="530">
        <f t="shared" ref="I166:I172" si="16">G166-H166</f>
        <v>86</v>
      </c>
      <c r="J166" s="535">
        <f t="shared" ref="J166:J172" si="17">H166/G166*100</f>
        <v>44.155844155844157</v>
      </c>
    </row>
    <row r="167" spans="1:10" customFormat="1">
      <c r="A167" s="521" t="s">
        <v>34</v>
      </c>
      <c r="B167" s="522" t="s">
        <v>587</v>
      </c>
      <c r="C167" s="517" t="s">
        <v>482</v>
      </c>
      <c r="D167" s="517"/>
      <c r="E167" s="516">
        <v>215</v>
      </c>
      <c r="F167" s="516" t="s">
        <v>588</v>
      </c>
      <c r="G167" s="516" t="s">
        <v>588</v>
      </c>
      <c r="H167" s="516">
        <v>133</v>
      </c>
      <c r="I167" s="530">
        <f t="shared" si="16"/>
        <v>82</v>
      </c>
      <c r="J167" s="535">
        <f t="shared" si="17"/>
        <v>61.860465116279073</v>
      </c>
    </row>
    <row r="168" spans="1:10" customFormat="1">
      <c r="A168" s="521" t="s">
        <v>34</v>
      </c>
      <c r="B168" s="522" t="s">
        <v>589</v>
      </c>
      <c r="C168" s="517"/>
      <c r="D168" s="517"/>
      <c r="E168" s="516">
        <v>30</v>
      </c>
      <c r="F168" s="516" t="s">
        <v>590</v>
      </c>
      <c r="G168" s="516" t="s">
        <v>590</v>
      </c>
      <c r="H168" s="516">
        <v>27</v>
      </c>
      <c r="I168" s="530">
        <f t="shared" si="16"/>
        <v>0</v>
      </c>
      <c r="J168" s="535">
        <f t="shared" si="17"/>
        <v>100</v>
      </c>
    </row>
    <row r="169" spans="1:10" customFormat="1">
      <c r="A169" s="521" t="s">
        <v>34</v>
      </c>
      <c r="B169" s="522" t="s">
        <v>591</v>
      </c>
      <c r="C169" s="517"/>
      <c r="D169" s="517"/>
      <c r="E169" s="516" t="s">
        <v>592</v>
      </c>
      <c r="F169" s="516" t="s">
        <v>592</v>
      </c>
      <c r="G169" s="516" t="s">
        <v>592</v>
      </c>
      <c r="H169" s="516">
        <v>20</v>
      </c>
      <c r="I169" s="530">
        <f t="shared" si="16"/>
        <v>3</v>
      </c>
      <c r="J169" s="535">
        <f t="shared" si="17"/>
        <v>86.956521739130437</v>
      </c>
    </row>
    <row r="170" spans="1:10" customFormat="1">
      <c r="A170" s="521" t="s">
        <v>34</v>
      </c>
      <c r="B170" s="522" t="s">
        <v>593</v>
      </c>
      <c r="C170" s="517"/>
      <c r="D170" s="517"/>
      <c r="E170" s="516">
        <v>50</v>
      </c>
      <c r="F170" s="516" t="s">
        <v>751</v>
      </c>
      <c r="G170" s="516" t="s">
        <v>751</v>
      </c>
      <c r="H170" s="516">
        <v>20</v>
      </c>
      <c r="I170" s="530">
        <f t="shared" si="16"/>
        <v>11</v>
      </c>
      <c r="J170" s="535">
        <f t="shared" si="17"/>
        <v>64.516129032258064</v>
      </c>
    </row>
    <row r="171" spans="1:10" customFormat="1">
      <c r="A171" s="521" t="s">
        <v>594</v>
      </c>
      <c r="B171" s="522" t="s">
        <v>595</v>
      </c>
      <c r="C171" s="517"/>
      <c r="D171" s="517"/>
      <c r="E171" s="516">
        <v>44</v>
      </c>
      <c r="F171" s="516" t="s">
        <v>544</v>
      </c>
      <c r="G171" s="516" t="s">
        <v>544</v>
      </c>
      <c r="H171" s="516">
        <f>17+13</f>
        <v>30</v>
      </c>
      <c r="I171" s="530">
        <f t="shared" si="16"/>
        <v>70</v>
      </c>
      <c r="J171" s="535">
        <f t="shared" si="17"/>
        <v>30</v>
      </c>
    </row>
    <row r="172" spans="1:10" customFormat="1">
      <c r="A172" s="521" t="s">
        <v>594</v>
      </c>
      <c r="B172" s="522" t="s">
        <v>596</v>
      </c>
      <c r="C172" s="517"/>
      <c r="D172" s="517"/>
      <c r="E172" s="516">
        <v>1404</v>
      </c>
      <c r="F172" s="516" t="s">
        <v>752</v>
      </c>
      <c r="G172" s="516" t="s">
        <v>752</v>
      </c>
      <c r="H172" s="516">
        <v>436</v>
      </c>
      <c r="I172" s="530">
        <f t="shared" si="16"/>
        <v>584</v>
      </c>
      <c r="J172" s="535">
        <f t="shared" si="17"/>
        <v>42.745098039215684</v>
      </c>
    </row>
    <row r="173" spans="1:10" customFormat="1" ht="17.25">
      <c r="A173" s="1154" t="s">
        <v>498</v>
      </c>
      <c r="B173" s="1155"/>
      <c r="C173" s="1156"/>
      <c r="D173" s="1156"/>
      <c r="E173" s="1156"/>
      <c r="F173" s="1156"/>
      <c r="G173" s="1156"/>
      <c r="H173" s="1156"/>
      <c r="I173" s="1156"/>
      <c r="J173" s="1157"/>
    </row>
    <row r="174" spans="1:10" customFormat="1" ht="30">
      <c r="A174" s="506" t="s">
        <v>499</v>
      </c>
      <c r="B174" s="507" t="s">
        <v>500</v>
      </c>
      <c r="C174" s="1158"/>
      <c r="D174" s="1158"/>
      <c r="E174" s="1158"/>
      <c r="F174" s="1158"/>
      <c r="G174" s="1158"/>
      <c r="H174" s="1158"/>
      <c r="I174" s="1158"/>
      <c r="J174" s="1159"/>
    </row>
    <row r="175" spans="1:10" customFormat="1">
      <c r="A175" s="521" t="s">
        <v>201</v>
      </c>
      <c r="B175" s="522" t="s">
        <v>202</v>
      </c>
      <c r="C175" s="517"/>
      <c r="D175" s="529" t="s">
        <v>307</v>
      </c>
      <c r="E175" s="528">
        <v>65</v>
      </c>
      <c r="F175" s="528">
        <v>60</v>
      </c>
      <c r="G175" s="528">
        <v>61</v>
      </c>
      <c r="H175" s="528">
        <v>20</v>
      </c>
      <c r="I175" s="530">
        <f t="shared" ref="I175:I182" si="18">G175-H175</f>
        <v>41</v>
      </c>
      <c r="J175" s="519">
        <f t="shared" ref="J175:J182" si="19">H175/G175*100</f>
        <v>32.786885245901637</v>
      </c>
    </row>
    <row r="176" spans="1:10" customFormat="1">
      <c r="A176" s="521"/>
      <c r="B176" s="522"/>
      <c r="C176" s="517"/>
      <c r="D176" s="529" t="s">
        <v>501</v>
      </c>
      <c r="E176" s="528">
        <v>175524000</v>
      </c>
      <c r="F176" s="528">
        <v>170000000</v>
      </c>
      <c r="G176" s="528">
        <v>172000000</v>
      </c>
      <c r="H176" s="528">
        <v>56329822</v>
      </c>
      <c r="I176" s="530">
        <f t="shared" si="18"/>
        <v>115670178</v>
      </c>
      <c r="J176" s="519">
        <f t="shared" si="19"/>
        <v>32.749896511627909</v>
      </c>
    </row>
    <row r="177" spans="1:10" customFormat="1">
      <c r="A177" s="521" t="s">
        <v>203</v>
      </c>
      <c r="B177" s="522" t="s">
        <v>308</v>
      </c>
      <c r="C177" s="517"/>
      <c r="D177" s="529" t="s">
        <v>309</v>
      </c>
      <c r="E177" s="528">
        <v>50157000</v>
      </c>
      <c r="F177" s="528">
        <v>50248647</v>
      </c>
      <c r="G177" s="528">
        <v>50248588</v>
      </c>
      <c r="H177" s="528">
        <v>15543375</v>
      </c>
      <c r="I177" s="530">
        <f t="shared" si="18"/>
        <v>34705213</v>
      </c>
      <c r="J177" s="519">
        <f t="shared" si="19"/>
        <v>30.932958752990231</v>
      </c>
    </row>
    <row r="178" spans="1:10" customFormat="1">
      <c r="A178" s="521"/>
      <c r="B178" s="522"/>
      <c r="C178" s="517"/>
      <c r="D178" s="529" t="s">
        <v>501</v>
      </c>
      <c r="E178" s="528">
        <v>3439579042</v>
      </c>
      <c r="F178" s="528">
        <v>3729970000</v>
      </c>
      <c r="G178" s="528">
        <v>3711670000</v>
      </c>
      <c r="H178" s="528">
        <v>1148129343</v>
      </c>
      <c r="I178" s="530">
        <f t="shared" si="18"/>
        <v>2563540657</v>
      </c>
      <c r="J178" s="519">
        <f t="shared" si="19"/>
        <v>30.932958560432368</v>
      </c>
    </row>
    <row r="179" spans="1:10" customFormat="1">
      <c r="A179" s="521" t="s">
        <v>205</v>
      </c>
      <c r="B179" s="522" t="s">
        <v>206</v>
      </c>
      <c r="C179" s="517"/>
      <c r="D179" s="529" t="s">
        <v>310</v>
      </c>
      <c r="E179" s="528">
        <v>229</v>
      </c>
      <c r="F179" s="528">
        <v>247</v>
      </c>
      <c r="G179" s="528">
        <v>247</v>
      </c>
      <c r="H179" s="528">
        <v>107</v>
      </c>
      <c r="I179" s="530">
        <f t="shared" si="18"/>
        <v>140</v>
      </c>
      <c r="J179" s="519">
        <f t="shared" si="19"/>
        <v>43.319838056680162</v>
      </c>
    </row>
    <row r="180" spans="1:10" customFormat="1">
      <c r="A180" s="521"/>
      <c r="B180" s="522"/>
      <c r="C180" s="517"/>
      <c r="D180" s="529" t="s">
        <v>501</v>
      </c>
      <c r="E180" s="528">
        <v>94090772</v>
      </c>
      <c r="F180" s="528">
        <v>97500000</v>
      </c>
      <c r="G180" s="528">
        <v>97500000</v>
      </c>
      <c r="H180" s="528">
        <v>42405979</v>
      </c>
      <c r="I180" s="530">
        <f t="shared" si="18"/>
        <v>55094021</v>
      </c>
      <c r="J180" s="519">
        <f t="shared" si="19"/>
        <v>43.493311794871801</v>
      </c>
    </row>
    <row r="181" spans="1:10" customFormat="1">
      <c r="A181" s="521" t="s">
        <v>420</v>
      </c>
      <c r="B181" s="522" t="s">
        <v>597</v>
      </c>
      <c r="C181" s="517"/>
      <c r="D181" s="529" t="s">
        <v>321</v>
      </c>
      <c r="E181" s="528"/>
      <c r="F181" s="528">
        <v>1</v>
      </c>
      <c r="G181" s="528">
        <v>1</v>
      </c>
      <c r="H181" s="528">
        <v>0</v>
      </c>
      <c r="I181" s="530">
        <f t="shared" si="18"/>
        <v>1</v>
      </c>
      <c r="J181" s="519">
        <f t="shared" si="19"/>
        <v>0</v>
      </c>
    </row>
    <row r="182" spans="1:10" customFormat="1">
      <c r="A182" s="707"/>
      <c r="B182" s="708"/>
      <c r="C182" s="517"/>
      <c r="D182" s="529" t="s">
        <v>501</v>
      </c>
      <c r="E182" s="528">
        <v>0</v>
      </c>
      <c r="F182" s="528">
        <v>14000000</v>
      </c>
      <c r="G182" s="528">
        <v>14000000</v>
      </c>
      <c r="H182" s="528">
        <v>0</v>
      </c>
      <c r="I182" s="530">
        <f t="shared" si="18"/>
        <v>14000000</v>
      </c>
      <c r="J182" s="519">
        <f t="shared" si="19"/>
        <v>0</v>
      </c>
    </row>
    <row r="183" spans="1:10" customFormat="1" ht="17.25">
      <c r="A183" s="1160" t="s">
        <v>486</v>
      </c>
      <c r="B183" s="1161"/>
      <c r="C183" s="1158"/>
      <c r="D183" s="1158"/>
      <c r="E183" s="1158"/>
      <c r="F183" s="1158"/>
      <c r="G183" s="1158"/>
      <c r="H183" s="1158"/>
      <c r="I183" s="1158"/>
      <c r="J183" s="1159"/>
    </row>
    <row r="184" spans="1:10" customFormat="1" ht="17.25" customHeight="1">
      <c r="A184" s="520" t="s">
        <v>487</v>
      </c>
      <c r="B184" s="1162" t="s">
        <v>598</v>
      </c>
      <c r="C184" s="1162"/>
      <c r="D184" s="1162"/>
      <c r="E184" s="1162"/>
      <c r="F184" s="1162"/>
      <c r="G184" s="1162"/>
      <c r="H184" s="1162"/>
      <c r="I184" s="1162"/>
      <c r="J184" s="1163"/>
    </row>
    <row r="185" spans="1:10" customFormat="1">
      <c r="A185" s="521" t="s">
        <v>34</v>
      </c>
      <c r="B185" s="522" t="s">
        <v>599</v>
      </c>
      <c r="C185" s="517" t="s">
        <v>482</v>
      </c>
      <c r="D185" s="517"/>
      <c r="E185" s="516">
        <v>22</v>
      </c>
      <c r="F185" s="516" t="s">
        <v>754</v>
      </c>
      <c r="G185" s="516" t="s">
        <v>754</v>
      </c>
      <c r="H185" s="516">
        <v>30</v>
      </c>
      <c r="I185" s="530">
        <f t="shared" ref="I185:I191" si="20">G185-H185</f>
        <v>100</v>
      </c>
      <c r="J185" s="519">
        <f t="shared" ref="J185:J191" si="21">H185/G185*100</f>
        <v>23.076923076923077</v>
      </c>
    </row>
    <row r="186" spans="1:10" customFormat="1">
      <c r="A186" s="521" t="s">
        <v>34</v>
      </c>
      <c r="B186" s="522" t="s">
        <v>600</v>
      </c>
      <c r="C186" s="517" t="s">
        <v>482</v>
      </c>
      <c r="D186" s="517"/>
      <c r="E186" s="516">
        <v>54</v>
      </c>
      <c r="F186" s="516" t="s">
        <v>755</v>
      </c>
      <c r="G186" s="516" t="s">
        <v>755</v>
      </c>
      <c r="H186" s="516">
        <v>53</v>
      </c>
      <c r="I186" s="530">
        <f t="shared" si="20"/>
        <v>100</v>
      </c>
      <c r="J186" s="519">
        <f t="shared" si="21"/>
        <v>34.640522875816991</v>
      </c>
    </row>
    <row r="187" spans="1:10" customFormat="1">
      <c r="A187" s="521" t="s">
        <v>34</v>
      </c>
      <c r="B187" s="522" t="s">
        <v>601</v>
      </c>
      <c r="C187" s="517" t="s">
        <v>482</v>
      </c>
      <c r="D187" s="517"/>
      <c r="E187" s="516">
        <v>1808</v>
      </c>
      <c r="F187" s="516" t="s">
        <v>756</v>
      </c>
      <c r="G187" s="516" t="s">
        <v>756</v>
      </c>
      <c r="H187" s="516">
        <v>1818</v>
      </c>
      <c r="I187" s="530">
        <f t="shared" si="20"/>
        <v>70</v>
      </c>
      <c r="J187" s="519">
        <f t="shared" si="21"/>
        <v>96.292372881355931</v>
      </c>
    </row>
    <row r="188" spans="1:10" customFormat="1" ht="30" customHeight="1">
      <c r="A188" s="521" t="s">
        <v>34</v>
      </c>
      <c r="B188" s="522" t="s">
        <v>602</v>
      </c>
      <c r="C188" s="517" t="s">
        <v>482</v>
      </c>
      <c r="D188" s="517"/>
      <c r="E188" s="516">
        <v>119</v>
      </c>
      <c r="F188" s="516" t="s">
        <v>757</v>
      </c>
      <c r="G188" s="516" t="s">
        <v>757</v>
      </c>
      <c r="H188" s="516">
        <v>72</v>
      </c>
      <c r="I188" s="530">
        <f t="shared" si="20"/>
        <v>-38</v>
      </c>
      <c r="J188" s="519">
        <f t="shared" si="21"/>
        <v>211.76470588235296</v>
      </c>
    </row>
    <row r="189" spans="1:10" customFormat="1">
      <c r="A189" s="521" t="s">
        <v>34</v>
      </c>
      <c r="B189" s="522" t="s">
        <v>604</v>
      </c>
      <c r="C189" s="517" t="s">
        <v>482</v>
      </c>
      <c r="D189" s="517"/>
      <c r="E189" s="516">
        <v>30</v>
      </c>
      <c r="F189" s="516" t="s">
        <v>605</v>
      </c>
      <c r="G189" s="516" t="s">
        <v>605</v>
      </c>
      <c r="H189" s="516">
        <v>1</v>
      </c>
      <c r="I189" s="530">
        <f t="shared" si="20"/>
        <v>0</v>
      </c>
      <c r="J189" s="519">
        <f t="shared" si="21"/>
        <v>100</v>
      </c>
    </row>
    <row r="190" spans="1:10" customFormat="1">
      <c r="A190" s="521" t="s">
        <v>603</v>
      </c>
      <c r="B190" s="522" t="s">
        <v>608</v>
      </c>
      <c r="C190" s="517"/>
      <c r="D190" s="517"/>
      <c r="E190" s="516" t="s">
        <v>606</v>
      </c>
      <c r="F190" s="516" t="s">
        <v>758</v>
      </c>
      <c r="G190" s="516" t="s">
        <v>758</v>
      </c>
      <c r="H190" s="516">
        <v>0.95</v>
      </c>
      <c r="I190" s="530">
        <f t="shared" si="20"/>
        <v>91.05</v>
      </c>
      <c r="J190" s="519">
        <f t="shared" si="21"/>
        <v>1.0326086956521738</v>
      </c>
    </row>
    <row r="191" spans="1:10" customFormat="1" ht="22.5" customHeight="1">
      <c r="A191" s="521" t="s">
        <v>607</v>
      </c>
      <c r="B191" s="522" t="s">
        <v>753</v>
      </c>
      <c r="C191" s="517" t="s">
        <v>482</v>
      </c>
      <c r="D191" s="517"/>
      <c r="E191" s="516">
        <v>92</v>
      </c>
      <c r="F191" s="516" t="s">
        <v>751</v>
      </c>
      <c r="G191" s="516" t="s">
        <v>751</v>
      </c>
      <c r="H191" s="516">
        <v>29</v>
      </c>
      <c r="I191" s="530">
        <f t="shared" si="20"/>
        <v>2</v>
      </c>
      <c r="J191" s="519">
        <f t="shared" si="21"/>
        <v>93.548387096774192</v>
      </c>
    </row>
    <row r="192" spans="1:10" customFormat="1" ht="17.25">
      <c r="A192" s="1154" t="s">
        <v>498</v>
      </c>
      <c r="B192" s="1155"/>
      <c r="C192" s="1156"/>
      <c r="D192" s="1156"/>
      <c r="E192" s="1156"/>
      <c r="F192" s="1156"/>
      <c r="G192" s="1156"/>
      <c r="H192" s="1156"/>
      <c r="I192" s="1156"/>
      <c r="J192" s="1157"/>
    </row>
    <row r="193" spans="1:10" customFormat="1" ht="30">
      <c r="A193" s="506" t="s">
        <v>499</v>
      </c>
      <c r="B193" s="507" t="s">
        <v>500</v>
      </c>
      <c r="C193" s="1158"/>
      <c r="D193" s="1158"/>
      <c r="E193" s="1158"/>
      <c r="F193" s="1158"/>
      <c r="G193" s="1158"/>
      <c r="H193" s="1158"/>
      <c r="I193" s="1158"/>
      <c r="J193" s="1159"/>
    </row>
    <row r="194" spans="1:10" customFormat="1">
      <c r="A194" s="525" t="s">
        <v>207</v>
      </c>
      <c r="B194" s="526" t="s">
        <v>609</v>
      </c>
      <c r="C194" s="527"/>
      <c r="D194" s="524" t="s">
        <v>311</v>
      </c>
      <c r="E194" s="530">
        <v>500</v>
      </c>
      <c r="F194" s="530">
        <v>857</v>
      </c>
      <c r="G194" s="530">
        <v>857</v>
      </c>
      <c r="H194" s="530">
        <v>449</v>
      </c>
      <c r="I194" s="530">
        <f t="shared" ref="I194:I199" si="22">G194-H194</f>
        <v>408</v>
      </c>
      <c r="J194" s="519">
        <f t="shared" ref="J194:J199" si="23">H194/G194*100</f>
        <v>52.392065344224036</v>
      </c>
    </row>
    <row r="195" spans="1:10" customFormat="1">
      <c r="A195" s="525"/>
      <c r="B195" s="526"/>
      <c r="C195" s="527"/>
      <c r="D195" s="524" t="s">
        <v>501</v>
      </c>
      <c r="E195" s="530">
        <v>254376394</v>
      </c>
      <c r="F195" s="530">
        <v>284467500</v>
      </c>
      <c r="G195" s="530">
        <v>284467500</v>
      </c>
      <c r="H195" s="530">
        <v>148925403</v>
      </c>
      <c r="I195" s="530">
        <f t="shared" si="22"/>
        <v>135542097</v>
      </c>
      <c r="J195" s="519">
        <f t="shared" si="23"/>
        <v>52.35234358933797</v>
      </c>
    </row>
    <row r="196" spans="1:10" customFormat="1">
      <c r="A196" s="525" t="s">
        <v>209</v>
      </c>
      <c r="B196" s="526" t="s">
        <v>210</v>
      </c>
      <c r="C196" s="527"/>
      <c r="D196" s="524" t="s">
        <v>312</v>
      </c>
      <c r="E196" s="530">
        <v>7594</v>
      </c>
      <c r="F196" s="530">
        <v>6173</v>
      </c>
      <c r="G196" s="530">
        <v>6542</v>
      </c>
      <c r="H196" s="530">
        <v>2385</v>
      </c>
      <c r="I196" s="530">
        <f t="shared" si="22"/>
        <v>4157</v>
      </c>
      <c r="J196" s="519">
        <f t="shared" si="23"/>
        <v>36.456741057780498</v>
      </c>
    </row>
    <row r="197" spans="1:10" customFormat="1">
      <c r="A197" s="525"/>
      <c r="B197" s="526"/>
      <c r="C197" s="527"/>
      <c r="D197" s="524" t="s">
        <v>501</v>
      </c>
      <c r="E197" s="530">
        <v>667819777</v>
      </c>
      <c r="F197" s="530">
        <v>484532500</v>
      </c>
      <c r="G197" s="530">
        <v>513432500</v>
      </c>
      <c r="H197" s="530">
        <v>187112858</v>
      </c>
      <c r="I197" s="530">
        <f t="shared" si="22"/>
        <v>326319642</v>
      </c>
      <c r="J197" s="519">
        <f t="shared" si="23"/>
        <v>36.443516528462844</v>
      </c>
    </row>
    <row r="198" spans="1:10" customFormat="1">
      <c r="A198" s="525" t="s">
        <v>211</v>
      </c>
      <c r="B198" s="526" t="s">
        <v>610</v>
      </c>
      <c r="C198" s="527"/>
      <c r="D198" s="524" t="s">
        <v>313</v>
      </c>
      <c r="E198" s="530">
        <v>24339</v>
      </c>
      <c r="F198" s="530">
        <v>26557</v>
      </c>
      <c r="G198" s="530">
        <v>26787</v>
      </c>
      <c r="H198" s="530">
        <v>6153</v>
      </c>
      <c r="I198" s="530">
        <f t="shared" si="22"/>
        <v>20634</v>
      </c>
      <c r="J198" s="519">
        <f t="shared" si="23"/>
        <v>22.970097435323105</v>
      </c>
    </row>
    <row r="199" spans="1:10" customFormat="1">
      <c r="A199" s="525"/>
      <c r="B199" s="526"/>
      <c r="C199" s="527"/>
      <c r="D199" s="524" t="s">
        <v>501</v>
      </c>
      <c r="E199" s="541">
        <v>3526737407</v>
      </c>
      <c r="F199" s="530">
        <v>4084482000</v>
      </c>
      <c r="G199" s="530">
        <v>4119882000</v>
      </c>
      <c r="H199" s="530">
        <v>946294147</v>
      </c>
      <c r="I199" s="530">
        <f t="shared" si="22"/>
        <v>3173587853</v>
      </c>
      <c r="J199" s="519">
        <f t="shared" si="23"/>
        <v>22.968962387757706</v>
      </c>
    </row>
    <row r="200" spans="1:10" customFormat="1" ht="17.25">
      <c r="A200" s="1160" t="s">
        <v>486</v>
      </c>
      <c r="B200" s="1161"/>
      <c r="C200" s="1158"/>
      <c r="D200" s="1158"/>
      <c r="E200" s="1158"/>
      <c r="F200" s="1158"/>
      <c r="G200" s="1158"/>
      <c r="H200" s="1158"/>
      <c r="I200" s="1158"/>
      <c r="J200" s="1159"/>
    </row>
    <row r="201" spans="1:10" customFormat="1" ht="26.25" customHeight="1">
      <c r="A201" s="520" t="s">
        <v>487</v>
      </c>
      <c r="B201" s="1162" t="s">
        <v>611</v>
      </c>
      <c r="C201" s="1162"/>
      <c r="D201" s="1162"/>
      <c r="E201" s="1162"/>
      <c r="F201" s="1162"/>
      <c r="G201" s="1162"/>
      <c r="H201" s="1162"/>
      <c r="I201" s="1162"/>
      <c r="J201" s="1163"/>
    </row>
    <row r="202" spans="1:10" customFormat="1" ht="18">
      <c r="A202" s="521" t="s">
        <v>4</v>
      </c>
      <c r="B202" s="522" t="s">
        <v>612</v>
      </c>
      <c r="C202" s="517"/>
      <c r="D202" s="517"/>
      <c r="E202" s="536">
        <v>0.9</v>
      </c>
      <c r="F202" s="516" t="s">
        <v>613</v>
      </c>
      <c r="G202" s="516" t="s">
        <v>759</v>
      </c>
      <c r="H202" s="516" t="s">
        <v>759</v>
      </c>
      <c r="I202" s="530">
        <f t="shared" ref="I202:I204" si="24">G202-H202</f>
        <v>0</v>
      </c>
      <c r="J202" s="519">
        <f t="shared" ref="J202:J204" si="25">H202/G202*100</f>
        <v>100</v>
      </c>
    </row>
    <row r="203" spans="1:10" customFormat="1" ht="18">
      <c r="A203" s="521" t="s">
        <v>614</v>
      </c>
      <c r="B203" s="522" t="s">
        <v>615</v>
      </c>
      <c r="C203" s="517"/>
      <c r="D203" s="517"/>
      <c r="E203" s="516" t="s">
        <v>617</v>
      </c>
      <c r="F203" s="516" t="s">
        <v>616</v>
      </c>
      <c r="G203" s="516" t="s">
        <v>508</v>
      </c>
      <c r="H203" s="516" t="s">
        <v>508</v>
      </c>
      <c r="I203" s="530">
        <f t="shared" si="24"/>
        <v>0</v>
      </c>
      <c r="J203" s="519">
        <f t="shared" si="25"/>
        <v>100</v>
      </c>
    </row>
    <row r="204" spans="1:10" customFormat="1" ht="18">
      <c r="A204" s="521" t="s">
        <v>618</v>
      </c>
      <c r="B204" s="522" t="s">
        <v>619</v>
      </c>
      <c r="C204" s="517"/>
      <c r="D204" s="517"/>
      <c r="E204" s="516" t="s">
        <v>490</v>
      </c>
      <c r="F204" s="516" t="s">
        <v>616</v>
      </c>
      <c r="G204" s="516" t="s">
        <v>508</v>
      </c>
      <c r="H204" s="516" t="s">
        <v>508</v>
      </c>
      <c r="I204" s="530">
        <f t="shared" si="24"/>
        <v>0</v>
      </c>
      <c r="J204" s="519">
        <f t="shared" si="25"/>
        <v>100</v>
      </c>
    </row>
    <row r="205" spans="1:10" customFormat="1" ht="17.25">
      <c r="A205" s="1154" t="s">
        <v>498</v>
      </c>
      <c r="B205" s="1155"/>
      <c r="C205" s="1156"/>
      <c r="D205" s="1156"/>
      <c r="E205" s="1156"/>
      <c r="F205" s="1156"/>
      <c r="G205" s="1156"/>
      <c r="H205" s="1156"/>
      <c r="I205" s="1156"/>
      <c r="J205" s="1157"/>
    </row>
    <row r="206" spans="1:10" customFormat="1" ht="30">
      <c r="A206" s="506" t="s">
        <v>499</v>
      </c>
      <c r="B206" s="507" t="s">
        <v>500</v>
      </c>
      <c r="C206" s="1158"/>
      <c r="D206" s="1158"/>
      <c r="E206" s="1158"/>
      <c r="F206" s="1158"/>
      <c r="G206" s="1158"/>
      <c r="H206" s="1158"/>
      <c r="I206" s="1158"/>
      <c r="J206" s="1159"/>
    </row>
    <row r="207" spans="1:10" customFormat="1">
      <c r="A207" s="525" t="s">
        <v>379</v>
      </c>
      <c r="B207" s="526" t="s">
        <v>380</v>
      </c>
      <c r="C207" s="527"/>
      <c r="D207" s="524" t="s">
        <v>401</v>
      </c>
      <c r="E207" s="530">
        <v>1</v>
      </c>
      <c r="F207" s="530"/>
      <c r="G207" s="530">
        <v>0</v>
      </c>
      <c r="H207" s="530">
        <v>0</v>
      </c>
      <c r="I207" s="530">
        <f t="shared" ref="I207:I216" si="26">G207-H207</f>
        <v>0</v>
      </c>
      <c r="J207" s="519" t="e">
        <f t="shared" ref="J207:J215" si="27">H207/G207*100</f>
        <v>#DIV/0!</v>
      </c>
    </row>
    <row r="208" spans="1:10" customFormat="1">
      <c r="A208" s="525"/>
      <c r="B208" s="526"/>
      <c r="C208" s="527"/>
      <c r="D208" s="524" t="s">
        <v>501</v>
      </c>
      <c r="E208" s="530">
        <v>151200000</v>
      </c>
      <c r="F208" s="530"/>
      <c r="G208" s="530">
        <v>0</v>
      </c>
      <c r="H208" s="530">
        <v>0</v>
      </c>
      <c r="I208" s="530">
        <f t="shared" si="26"/>
        <v>0</v>
      </c>
      <c r="J208" s="519" t="e">
        <f t="shared" si="27"/>
        <v>#DIV/0!</v>
      </c>
    </row>
    <row r="209" spans="1:10" customFormat="1">
      <c r="A209" s="525" t="s">
        <v>381</v>
      </c>
      <c r="B209" s="526" t="s">
        <v>620</v>
      </c>
      <c r="C209" s="527"/>
      <c r="D209" s="524" t="s">
        <v>402</v>
      </c>
      <c r="E209" s="530">
        <v>1</v>
      </c>
      <c r="F209" s="530"/>
      <c r="G209" s="530">
        <v>0</v>
      </c>
      <c r="H209" s="530">
        <v>0</v>
      </c>
      <c r="I209" s="530">
        <f t="shared" si="26"/>
        <v>0</v>
      </c>
      <c r="J209" s="519" t="e">
        <f t="shared" si="27"/>
        <v>#DIV/0!</v>
      </c>
    </row>
    <row r="210" spans="1:10" customFormat="1">
      <c r="A210" s="525"/>
      <c r="B210" s="526"/>
      <c r="C210" s="527"/>
      <c r="D210" s="524" t="s">
        <v>501</v>
      </c>
      <c r="E210" s="530">
        <v>139800000</v>
      </c>
      <c r="F210" s="530"/>
      <c r="G210" s="530">
        <v>0</v>
      </c>
      <c r="H210" s="530">
        <v>0</v>
      </c>
      <c r="I210" s="530">
        <f t="shared" si="26"/>
        <v>0</v>
      </c>
      <c r="J210" s="519" t="e">
        <f t="shared" si="27"/>
        <v>#DIV/0!</v>
      </c>
    </row>
    <row r="211" spans="1:10" customFormat="1">
      <c r="A211" s="525" t="s">
        <v>666</v>
      </c>
      <c r="B211" s="526" t="s">
        <v>667</v>
      </c>
      <c r="C211" s="527"/>
      <c r="D211" s="524" t="s">
        <v>444</v>
      </c>
      <c r="E211" s="530"/>
      <c r="F211" s="530"/>
      <c r="G211" s="530">
        <v>0</v>
      </c>
      <c r="H211" s="530">
        <v>0</v>
      </c>
      <c r="I211" s="530"/>
      <c r="J211" s="519" t="e">
        <f t="shared" si="27"/>
        <v>#DIV/0!</v>
      </c>
    </row>
    <row r="212" spans="1:10" customFormat="1">
      <c r="A212" s="525"/>
      <c r="B212" s="526"/>
      <c r="C212" s="527"/>
      <c r="D212" s="524" t="s">
        <v>668</v>
      </c>
      <c r="E212" s="530"/>
      <c r="F212" s="530"/>
      <c r="G212" s="530">
        <v>0</v>
      </c>
      <c r="H212" s="530">
        <v>0</v>
      </c>
      <c r="I212" s="530"/>
      <c r="J212" s="519" t="e">
        <f t="shared" si="27"/>
        <v>#DIV/0!</v>
      </c>
    </row>
    <row r="213" spans="1:10" customFormat="1">
      <c r="A213" s="525" t="s">
        <v>378</v>
      </c>
      <c r="B213" s="526" t="s">
        <v>712</v>
      </c>
      <c r="C213" s="527"/>
      <c r="D213" s="524" t="s">
        <v>728</v>
      </c>
      <c r="E213" s="530"/>
      <c r="F213" s="530">
        <v>1</v>
      </c>
      <c r="G213" s="530">
        <v>1</v>
      </c>
      <c r="H213" s="530">
        <v>0</v>
      </c>
      <c r="I213" s="530">
        <f t="shared" si="26"/>
        <v>1</v>
      </c>
      <c r="J213" s="519">
        <f t="shared" si="27"/>
        <v>0</v>
      </c>
    </row>
    <row r="214" spans="1:10" customFormat="1">
      <c r="A214" s="525"/>
      <c r="B214" s="526"/>
      <c r="C214" s="527"/>
      <c r="D214" s="524" t="s">
        <v>501</v>
      </c>
      <c r="E214" s="530"/>
      <c r="F214" s="530">
        <v>67522000</v>
      </c>
      <c r="G214" s="530">
        <v>67522000</v>
      </c>
      <c r="H214" s="530">
        <v>0</v>
      </c>
      <c r="I214" s="530">
        <f t="shared" si="26"/>
        <v>67522000</v>
      </c>
      <c r="J214" s="519">
        <f t="shared" si="27"/>
        <v>0</v>
      </c>
    </row>
    <row r="215" spans="1:10" customFormat="1">
      <c r="A215" s="525" t="s">
        <v>707</v>
      </c>
      <c r="B215" s="526" t="s">
        <v>711</v>
      </c>
      <c r="C215" s="527"/>
      <c r="D215" s="524" t="s">
        <v>317</v>
      </c>
      <c r="E215" s="530">
        <v>0</v>
      </c>
      <c r="F215" s="530">
        <v>631</v>
      </c>
      <c r="G215" s="530">
        <v>631</v>
      </c>
      <c r="H215" s="530">
        <v>0</v>
      </c>
      <c r="I215" s="530">
        <f t="shared" si="26"/>
        <v>631</v>
      </c>
      <c r="J215" s="519">
        <f t="shared" si="27"/>
        <v>0</v>
      </c>
    </row>
    <row r="216" spans="1:10" customFormat="1" ht="15.75" thickBot="1">
      <c r="A216" s="709"/>
      <c r="B216" s="710"/>
      <c r="C216" s="537"/>
      <c r="D216" s="538" t="s">
        <v>501</v>
      </c>
      <c r="E216" s="539">
        <v>0</v>
      </c>
      <c r="F216" s="539">
        <v>117182000</v>
      </c>
      <c r="G216" s="539">
        <v>117182000</v>
      </c>
      <c r="H216" s="539">
        <v>0</v>
      </c>
      <c r="I216" s="539">
        <f t="shared" si="26"/>
        <v>117182000</v>
      </c>
      <c r="J216" s="540"/>
    </row>
    <row r="217" spans="1:10">
      <c r="A217" s="505"/>
      <c r="B217" s="505"/>
      <c r="C217" s="505"/>
      <c r="D217" s="505"/>
      <c r="E217" s="505"/>
      <c r="F217" s="505"/>
      <c r="G217" s="505"/>
      <c r="H217" s="505"/>
      <c r="I217" s="505"/>
      <c r="J217" s="505"/>
    </row>
    <row r="218" spans="1:10">
      <c r="A218" s="505"/>
      <c r="B218" s="505"/>
      <c r="C218" s="505"/>
      <c r="D218" s="505"/>
      <c r="E218" s="505"/>
      <c r="F218" s="505"/>
      <c r="G218" s="505"/>
      <c r="H218" s="505"/>
      <c r="I218" s="505"/>
      <c r="J218" s="505"/>
    </row>
    <row r="219" spans="1:10">
      <c r="A219" s="505"/>
      <c r="B219" s="505"/>
      <c r="C219" s="505"/>
      <c r="D219" s="505"/>
      <c r="E219" s="505"/>
      <c r="F219" s="505"/>
      <c r="G219" s="505"/>
      <c r="H219" s="505"/>
      <c r="I219" s="505"/>
      <c r="J219" s="505"/>
    </row>
    <row r="220" spans="1:10">
      <c r="A220" s="505"/>
      <c r="B220" s="505"/>
      <c r="C220" s="505"/>
      <c r="D220" s="505"/>
      <c r="E220" s="505"/>
      <c r="F220" s="505"/>
      <c r="G220" s="505"/>
      <c r="H220" s="505"/>
      <c r="I220" s="505"/>
      <c r="J220" s="505"/>
    </row>
    <row r="221" spans="1:10">
      <c r="A221" s="416"/>
      <c r="B221" s="410"/>
      <c r="C221" s="410"/>
      <c r="D221" s="410"/>
      <c r="E221" s="410"/>
      <c r="F221" s="410"/>
      <c r="G221" s="410"/>
      <c r="H221" s="410"/>
      <c r="I221" s="410"/>
      <c r="J221" s="410"/>
    </row>
    <row r="222" spans="1:10">
      <c r="A222" s="410"/>
      <c r="B222" s="1175" t="s">
        <v>111</v>
      </c>
      <c r="C222" s="418" t="s">
        <v>69</v>
      </c>
      <c r="D222" s="417"/>
      <c r="E222" s="1178" t="s">
        <v>68</v>
      </c>
      <c r="F222" s="1179"/>
      <c r="G222" s="1180"/>
      <c r="H222" s="418" t="s">
        <v>69</v>
      </c>
      <c r="I222" s="1187"/>
      <c r="J222" s="1188"/>
    </row>
    <row r="223" spans="1:10">
      <c r="A223" s="410"/>
      <c r="B223" s="1176"/>
      <c r="C223" s="418" t="s">
        <v>70</v>
      </c>
      <c r="D223" s="418"/>
      <c r="E223" s="1181"/>
      <c r="F223" s="1182"/>
      <c r="G223" s="1183"/>
      <c r="H223" s="418" t="s">
        <v>70</v>
      </c>
      <c r="I223" s="1189"/>
      <c r="J223" s="1190"/>
    </row>
    <row r="224" spans="1:10">
      <c r="A224" s="410"/>
      <c r="B224" s="1177"/>
      <c r="C224" s="418" t="s">
        <v>71</v>
      </c>
      <c r="D224" s="418"/>
      <c r="E224" s="1184"/>
      <c r="F224" s="1185"/>
      <c r="G224" s="1186"/>
      <c r="H224" s="418" t="s">
        <v>71</v>
      </c>
      <c r="I224" s="1189"/>
      <c r="J224" s="1190"/>
    </row>
    <row r="230" spans="5:8">
      <c r="E230" s="530">
        <f>E31+E33+E35+E37+E39+E41+E43+E45+E47+E49+E51+E53+E55+E57+E59+E61+E63+E65+E67+E69+E71+E73+E75+E77+E79+E81+E83+E85+E87+E89+E91+E93+E95+E97+E99+E101+E103+E105+E107+E109+E111+E113+E115+E117+E119+E121+E123+E125+E141+E143+E145+E147+E149+E151+E153+E155+E157+E161+E163+E176+E178+E180+E182+E195+E197+E199+E208+E210+E214+E216</f>
        <v>24946753347</v>
      </c>
      <c r="F230" s="530">
        <f t="shared" ref="F230:H230" si="28">F31+F33+F35+F37+F39+F41+F43+F45+F47+F49+F51+F53+F55+F57+F59+F61+F63+F65+F67+F69+F71+F73+F75+F77+F79+F81+F83+F85+F87+F89+F91+F93+F95+F97+F99+F101+F103+F105+F107+F109+F111+F113+F115+F117+F119+F121+F123+F125+F141+F143+F145+F147+F149+F151+F153+F155+F157+F161+F163+F176+F178+F180+F182+F195+F197+F199+F208+F210+F214+F216</f>
        <v>29617083000</v>
      </c>
      <c r="G230" s="530">
        <f t="shared" si="28"/>
        <v>29645983000</v>
      </c>
      <c r="H230" s="530">
        <f t="shared" si="28"/>
        <v>8585824051</v>
      </c>
    </row>
    <row r="232" spans="5:8">
      <c r="F232" s="396"/>
    </row>
    <row r="234" spans="5:8">
      <c r="F234" s="396"/>
    </row>
  </sheetData>
  <autoFilter ref="D1:D238" xr:uid="{F83F6EA0-ABB3-40ED-BD00-98E5EF5AEB28}"/>
  <mergeCells count="46">
    <mergeCell ref="B165:J165"/>
    <mergeCell ref="C183:J183"/>
    <mergeCell ref="B222:B224"/>
    <mergeCell ref="E222:G224"/>
    <mergeCell ref="I222:J222"/>
    <mergeCell ref="I223:J223"/>
    <mergeCell ref="I224:J224"/>
    <mergeCell ref="B201:J201"/>
    <mergeCell ref="A205:B205"/>
    <mergeCell ref="C205:J205"/>
    <mergeCell ref="C206:J206"/>
    <mergeCell ref="A173:B173"/>
    <mergeCell ref="C173:J173"/>
    <mergeCell ref="C174:J174"/>
    <mergeCell ref="A183:B183"/>
    <mergeCell ref="B184:J184"/>
    <mergeCell ref="B127:J127"/>
    <mergeCell ref="A138:B138"/>
    <mergeCell ref="C138:J138"/>
    <mergeCell ref="C139:J139"/>
    <mergeCell ref="C164:J164"/>
    <mergeCell ref="A164:B164"/>
    <mergeCell ref="A28:B28"/>
    <mergeCell ref="C28:J28"/>
    <mergeCell ref="C29:J29"/>
    <mergeCell ref="A126:B126"/>
    <mergeCell ref="C126:J126"/>
    <mergeCell ref="B14:J14"/>
    <mergeCell ref="A2:J2"/>
    <mergeCell ref="A3:E3"/>
    <mergeCell ref="B4:C4"/>
    <mergeCell ref="D4:E4"/>
    <mergeCell ref="F4:J4"/>
    <mergeCell ref="B5:C5"/>
    <mergeCell ref="D5:E5"/>
    <mergeCell ref="F5:J5"/>
    <mergeCell ref="B6:J6"/>
    <mergeCell ref="A7:B7"/>
    <mergeCell ref="C7:J7"/>
    <mergeCell ref="A13:B13"/>
    <mergeCell ref="C13:J13"/>
    <mergeCell ref="A192:B192"/>
    <mergeCell ref="C192:J192"/>
    <mergeCell ref="C193:J193"/>
    <mergeCell ref="A200:B200"/>
    <mergeCell ref="C200:J200"/>
  </mergeCells>
  <pageMargins left="0.2" right="0.17" top="0.17" bottom="0.17" header="0.17" footer="0.17"/>
  <pageSetup scale="8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43F02-DAB0-4460-9600-C6D0231883F7}">
  <dimension ref="A1:K40"/>
  <sheetViews>
    <sheetView topLeftCell="B15" workbookViewId="0">
      <selection activeCell="F40" sqref="F40:I40"/>
    </sheetView>
  </sheetViews>
  <sheetFormatPr defaultRowHeight="15"/>
  <cols>
    <col min="1" max="1" width="3.28515625" style="310" hidden="1" customWidth="1"/>
    <col min="2" max="2" width="12.5703125" style="310" customWidth="1"/>
    <col min="3" max="3" width="44.140625" style="310" customWidth="1"/>
    <col min="4" max="4" width="6.7109375" style="310" customWidth="1"/>
    <col min="5" max="5" width="14.85546875" style="310" customWidth="1"/>
    <col min="6" max="6" width="9.28515625" style="310" customWidth="1"/>
    <col min="7" max="7" width="8.85546875" style="310" customWidth="1"/>
    <col min="8" max="8" width="10.5703125" style="310" customWidth="1"/>
    <col min="9" max="9" width="8.7109375" style="310" customWidth="1"/>
    <col min="10" max="10" width="10.5703125" style="310" customWidth="1"/>
    <col min="11" max="11" width="7.7109375" style="310" customWidth="1"/>
    <col min="12" max="16384" width="9.140625" style="310"/>
  </cols>
  <sheetData>
    <row r="1" spans="1:11">
      <c r="A1" s="419"/>
      <c r="B1" s="420"/>
      <c r="C1" s="419"/>
      <c r="D1" s="419"/>
      <c r="E1" s="419"/>
      <c r="F1" s="419"/>
      <c r="G1" s="419"/>
      <c r="H1" s="419"/>
      <c r="I1" s="419"/>
      <c r="J1" s="419"/>
      <c r="K1" s="419"/>
    </row>
    <row r="2" spans="1:11" ht="17.25">
      <c r="A2" s="421"/>
      <c r="B2" s="1215" t="s">
        <v>463</v>
      </c>
      <c r="C2" s="1215"/>
      <c r="D2" s="1215"/>
      <c r="E2" s="1215"/>
      <c r="F2" s="1215"/>
      <c r="G2" s="1215"/>
      <c r="H2" s="1215"/>
      <c r="I2" s="1215"/>
      <c r="J2" s="1215"/>
      <c r="K2" s="1215"/>
    </row>
    <row r="3" spans="1:11" ht="18" thickBot="1">
      <c r="A3" s="421"/>
      <c r="B3" s="1216" t="s">
        <v>678</v>
      </c>
      <c r="C3" s="1216"/>
      <c r="D3" s="1216"/>
      <c r="E3" s="1216"/>
      <c r="F3" s="1216"/>
      <c r="G3" s="421"/>
      <c r="H3" s="421"/>
      <c r="I3" s="421"/>
      <c r="J3" s="421"/>
      <c r="K3" s="421"/>
    </row>
    <row r="4" spans="1:11">
      <c r="A4" s="422"/>
      <c r="B4" s="423" t="s">
        <v>2</v>
      </c>
      <c r="C4" s="1217" t="s">
        <v>677</v>
      </c>
      <c r="D4" s="1217"/>
      <c r="E4" s="1218" t="s">
        <v>464</v>
      </c>
      <c r="F4" s="1218"/>
      <c r="G4" s="1219" t="s">
        <v>4</v>
      </c>
      <c r="H4" s="1219"/>
      <c r="I4" s="1219"/>
      <c r="J4" s="1219"/>
      <c r="K4" s="1219"/>
    </row>
    <row r="5" spans="1:11" ht="24" customHeight="1" thickBot="1">
      <c r="A5" s="421"/>
      <c r="B5" s="424" t="s">
        <v>465</v>
      </c>
      <c r="C5" s="1211" t="s">
        <v>37</v>
      </c>
      <c r="D5" s="1211"/>
      <c r="E5" s="1212" t="s">
        <v>26</v>
      </c>
      <c r="F5" s="1212"/>
      <c r="G5" s="1213" t="s">
        <v>36</v>
      </c>
      <c r="H5" s="1213"/>
      <c r="I5" s="1213"/>
      <c r="J5" s="1213"/>
      <c r="K5" s="1213"/>
    </row>
    <row r="6" spans="1:11" ht="51.75" customHeight="1">
      <c r="A6" s="421"/>
      <c r="B6" s="425" t="s">
        <v>466</v>
      </c>
      <c r="C6" s="1210" t="s">
        <v>621</v>
      </c>
      <c r="D6" s="1210"/>
      <c r="E6" s="1210"/>
      <c r="F6" s="1210"/>
      <c r="G6" s="1210"/>
      <c r="H6" s="1210"/>
      <c r="I6" s="1210"/>
      <c r="J6" s="1210"/>
      <c r="K6" s="1210"/>
    </row>
    <row r="7" spans="1:11" ht="17.25">
      <c r="A7" s="421"/>
      <c r="B7" s="1191" t="s">
        <v>468</v>
      </c>
      <c r="C7" s="1191"/>
      <c r="D7" s="1214" t="s">
        <v>469</v>
      </c>
      <c r="E7" s="1214"/>
      <c r="F7" s="1214"/>
      <c r="G7" s="1214"/>
      <c r="H7" s="1214"/>
      <c r="I7" s="1214"/>
      <c r="J7" s="1214"/>
      <c r="K7" s="1214"/>
    </row>
    <row r="8" spans="1:11" ht="48" customHeight="1">
      <c r="A8" s="421"/>
      <c r="B8" s="426" t="s">
        <v>470</v>
      </c>
      <c r="C8" s="427" t="s">
        <v>471</v>
      </c>
      <c r="D8" s="428" t="s">
        <v>472</v>
      </c>
      <c r="E8" s="428" t="s">
        <v>473</v>
      </c>
      <c r="F8" s="428" t="s">
        <v>474</v>
      </c>
      <c r="G8" s="429" t="s">
        <v>730</v>
      </c>
      <c r="H8" s="429" t="s">
        <v>731</v>
      </c>
      <c r="I8" s="429" t="s">
        <v>475</v>
      </c>
      <c r="J8" s="428" t="s">
        <v>476</v>
      </c>
      <c r="K8" s="430" t="s">
        <v>477</v>
      </c>
    </row>
    <row r="9" spans="1:11" ht="28.5" customHeight="1">
      <c r="A9" s="421"/>
      <c r="B9" s="431"/>
      <c r="C9" s="432" t="s">
        <v>622</v>
      </c>
      <c r="D9" s="433"/>
      <c r="E9" s="434"/>
      <c r="F9" s="435">
        <v>37</v>
      </c>
      <c r="G9" s="436">
        <v>38</v>
      </c>
      <c r="H9" s="436">
        <v>38</v>
      </c>
      <c r="I9" s="436">
        <v>38</v>
      </c>
      <c r="J9" s="436">
        <v>0</v>
      </c>
      <c r="K9" s="437">
        <v>1</v>
      </c>
    </row>
    <row r="10" spans="1:11" ht="17.25">
      <c r="A10" s="421"/>
      <c r="B10" s="1191" t="s">
        <v>486</v>
      </c>
      <c r="C10" s="1191"/>
      <c r="D10" s="1192"/>
      <c r="E10" s="1192"/>
      <c r="F10" s="1192"/>
      <c r="G10" s="1192"/>
      <c r="H10" s="1192"/>
      <c r="I10" s="1192"/>
      <c r="J10" s="1192"/>
      <c r="K10" s="1192"/>
    </row>
    <row r="11" spans="1:11" ht="17.25" customHeight="1">
      <c r="A11" s="421"/>
      <c r="B11" s="438" t="s">
        <v>487</v>
      </c>
      <c r="C11" s="1210" t="s">
        <v>623</v>
      </c>
      <c r="D11" s="1210"/>
      <c r="E11" s="1210"/>
      <c r="F11" s="1210"/>
      <c r="G11" s="1210"/>
      <c r="H11" s="1210"/>
      <c r="I11" s="1210"/>
      <c r="J11" s="1210"/>
      <c r="K11" s="1210"/>
    </row>
    <row r="12" spans="1:11">
      <c r="A12" s="421"/>
      <c r="B12" s="439"/>
      <c r="C12" s="440" t="s">
        <v>624</v>
      </c>
      <c r="D12" s="436"/>
      <c r="E12" s="436"/>
      <c r="F12" s="441" t="s">
        <v>625</v>
      </c>
      <c r="G12" s="441" t="s">
        <v>627</v>
      </c>
      <c r="H12" s="441" t="s">
        <v>627</v>
      </c>
      <c r="I12" s="441" t="s">
        <v>627</v>
      </c>
      <c r="J12" s="441" t="s">
        <v>480</v>
      </c>
      <c r="K12" s="437">
        <v>1</v>
      </c>
    </row>
    <row r="13" spans="1:11">
      <c r="A13" s="421"/>
      <c r="B13" s="439"/>
      <c r="C13" s="440" t="s">
        <v>626</v>
      </c>
      <c r="D13" s="436" t="s">
        <v>482</v>
      </c>
      <c r="E13" s="436"/>
      <c r="F13" s="441" t="s">
        <v>627</v>
      </c>
      <c r="G13" s="441" t="s">
        <v>625</v>
      </c>
      <c r="H13" s="441" t="s">
        <v>625</v>
      </c>
      <c r="I13" s="441" t="s">
        <v>625</v>
      </c>
      <c r="J13" s="441" t="s">
        <v>480</v>
      </c>
      <c r="K13" s="437">
        <v>1</v>
      </c>
    </row>
    <row r="14" spans="1:11">
      <c r="A14" s="421"/>
      <c r="B14" s="439"/>
      <c r="C14" s="440" t="s">
        <v>628</v>
      </c>
      <c r="D14" s="436" t="s">
        <v>482</v>
      </c>
      <c r="E14" s="436"/>
      <c r="F14" s="441" t="s">
        <v>536</v>
      </c>
      <c r="G14" s="436">
        <v>75</v>
      </c>
      <c r="H14" s="436">
        <v>75</v>
      </c>
      <c r="I14" s="436">
        <v>75</v>
      </c>
      <c r="J14" s="441" t="s">
        <v>480</v>
      </c>
      <c r="K14" s="437">
        <v>1</v>
      </c>
    </row>
    <row r="15" spans="1:11" ht="21.75" customHeight="1">
      <c r="A15" s="421"/>
      <c r="B15" s="439"/>
      <c r="C15" s="440" t="s">
        <v>629</v>
      </c>
      <c r="D15" s="436" t="s">
        <v>482</v>
      </c>
      <c r="E15" s="436"/>
      <c r="F15" s="441" t="s">
        <v>613</v>
      </c>
      <c r="G15" s="436">
        <v>82</v>
      </c>
      <c r="H15" s="436">
        <v>82</v>
      </c>
      <c r="I15" s="436">
        <v>82</v>
      </c>
      <c r="J15" s="441" t="s">
        <v>480</v>
      </c>
      <c r="K15" s="437">
        <v>1</v>
      </c>
    </row>
    <row r="16" spans="1:11" ht="17.25">
      <c r="A16" s="421"/>
      <c r="B16" s="1207" t="s">
        <v>498</v>
      </c>
      <c r="C16" s="1207"/>
      <c r="D16" s="1208"/>
      <c r="E16" s="1208"/>
      <c r="F16" s="1208"/>
      <c r="G16" s="1208"/>
      <c r="H16" s="1208"/>
      <c r="I16" s="1208"/>
      <c r="J16" s="1208"/>
      <c r="K16" s="1208"/>
    </row>
    <row r="17" spans="1:11" ht="33.75" customHeight="1">
      <c r="A17" s="421"/>
      <c r="B17" s="426" t="s">
        <v>499</v>
      </c>
      <c r="C17" s="427" t="s">
        <v>500</v>
      </c>
      <c r="D17" s="1192"/>
      <c r="E17" s="1192"/>
      <c r="F17" s="1192"/>
      <c r="G17" s="1192"/>
      <c r="H17" s="1192"/>
      <c r="I17" s="1192"/>
      <c r="J17" s="1192"/>
      <c r="K17" s="1192"/>
    </row>
    <row r="18" spans="1:11">
      <c r="A18" s="421"/>
      <c r="B18" s="442" t="s">
        <v>181</v>
      </c>
      <c r="C18" s="443" t="s">
        <v>182</v>
      </c>
      <c r="D18" s="444"/>
      <c r="E18" s="445" t="s">
        <v>334</v>
      </c>
      <c r="F18" s="446">
        <v>149</v>
      </c>
      <c r="G18" s="446">
        <v>149</v>
      </c>
      <c r="H18" s="446">
        <v>149</v>
      </c>
      <c r="I18" s="446">
        <v>149</v>
      </c>
      <c r="J18" s="394">
        <f>H18-I18</f>
        <v>0</v>
      </c>
      <c r="K18" s="395">
        <f>I18/H18*100</f>
        <v>100</v>
      </c>
    </row>
    <row r="19" spans="1:11">
      <c r="A19" s="421"/>
      <c r="B19" s="442"/>
      <c r="C19" s="443"/>
      <c r="D19" s="444"/>
      <c r="E19" s="445" t="s">
        <v>501</v>
      </c>
      <c r="F19" s="447">
        <v>2555196191</v>
      </c>
      <c r="G19" s="447">
        <v>2668900000</v>
      </c>
      <c r="H19" s="447">
        <v>2670900000</v>
      </c>
      <c r="I19" s="447">
        <v>773268856</v>
      </c>
      <c r="J19" s="447">
        <f>H19-I19</f>
        <v>1897631144</v>
      </c>
      <c r="K19" s="395">
        <f t="shared" ref="K19:K27" si="0">I19/H19*100</f>
        <v>28.951621401025875</v>
      </c>
    </row>
    <row r="20" spans="1:11" ht="24" customHeight="1">
      <c r="A20" s="421"/>
      <c r="B20" s="442" t="s">
        <v>183</v>
      </c>
      <c r="C20" s="443" t="s">
        <v>345</v>
      </c>
      <c r="D20" s="444"/>
      <c r="E20" s="445" t="s">
        <v>346</v>
      </c>
      <c r="F20" s="447">
        <v>60</v>
      </c>
      <c r="G20" s="447">
        <v>0</v>
      </c>
      <c r="H20" s="447">
        <v>0</v>
      </c>
      <c r="I20" s="447">
        <v>0</v>
      </c>
      <c r="J20" s="447">
        <f t="shared" ref="J20:J27" si="1">H20-I20</f>
        <v>0</v>
      </c>
      <c r="K20" s="395" t="e">
        <f t="shared" si="0"/>
        <v>#DIV/0!</v>
      </c>
    </row>
    <row r="21" spans="1:11" ht="24" customHeight="1">
      <c r="A21" s="421"/>
      <c r="B21" s="442"/>
      <c r="C21" s="443"/>
      <c r="D21" s="444"/>
      <c r="E21" s="445" t="s">
        <v>501</v>
      </c>
      <c r="F21" s="447">
        <v>45974640</v>
      </c>
      <c r="G21" s="447">
        <v>0</v>
      </c>
      <c r="H21" s="447">
        <v>0</v>
      </c>
      <c r="I21" s="447">
        <v>0</v>
      </c>
      <c r="J21" s="447">
        <f t="shared" si="1"/>
        <v>0</v>
      </c>
      <c r="K21" s="395" t="e">
        <f t="shared" si="0"/>
        <v>#DIV/0!</v>
      </c>
    </row>
    <row r="22" spans="1:11" ht="24" customHeight="1">
      <c r="A22" s="421"/>
      <c r="B22" s="442" t="s">
        <v>669</v>
      </c>
      <c r="C22" s="443" t="s">
        <v>674</v>
      </c>
      <c r="D22" s="444"/>
      <c r="E22" s="445" t="s">
        <v>346</v>
      </c>
      <c r="F22" s="447">
        <v>1</v>
      </c>
      <c r="G22" s="447">
        <v>0</v>
      </c>
      <c r="H22" s="447">
        <v>0</v>
      </c>
      <c r="I22" s="447">
        <v>0</v>
      </c>
      <c r="J22" s="394">
        <f t="shared" si="1"/>
        <v>0</v>
      </c>
      <c r="K22" s="395" t="e">
        <f t="shared" si="0"/>
        <v>#DIV/0!</v>
      </c>
    </row>
    <row r="23" spans="1:11" ht="24" customHeight="1">
      <c r="A23" s="421"/>
      <c r="B23" s="442"/>
      <c r="C23" s="443"/>
      <c r="D23" s="444"/>
      <c r="E23" s="445" t="s">
        <v>501</v>
      </c>
      <c r="F23" s="447">
        <v>14872800</v>
      </c>
      <c r="G23" s="447">
        <v>0</v>
      </c>
      <c r="H23" s="447">
        <v>0</v>
      </c>
      <c r="I23" s="447">
        <v>0</v>
      </c>
      <c r="J23" s="447">
        <f t="shared" si="1"/>
        <v>0</v>
      </c>
      <c r="K23" s="395" t="e">
        <f t="shared" si="0"/>
        <v>#DIV/0!</v>
      </c>
    </row>
    <row r="24" spans="1:11" ht="24" customHeight="1">
      <c r="A24" s="421"/>
      <c r="B24" s="442" t="s">
        <v>670</v>
      </c>
      <c r="C24" s="443" t="s">
        <v>675</v>
      </c>
      <c r="D24" s="444"/>
      <c r="E24" s="445" t="s">
        <v>346</v>
      </c>
      <c r="F24" s="447">
        <v>1</v>
      </c>
      <c r="G24" s="447">
        <v>0</v>
      </c>
      <c r="H24" s="447">
        <v>0</v>
      </c>
      <c r="I24" s="447">
        <v>0</v>
      </c>
      <c r="J24" s="394">
        <f t="shared" si="1"/>
        <v>0</v>
      </c>
      <c r="K24" s="395" t="e">
        <f t="shared" si="0"/>
        <v>#DIV/0!</v>
      </c>
    </row>
    <row r="25" spans="1:11" ht="24" customHeight="1">
      <c r="A25" s="421"/>
      <c r="B25" s="442"/>
      <c r="C25" s="443"/>
      <c r="D25" s="444"/>
      <c r="E25" s="445" t="s">
        <v>501</v>
      </c>
      <c r="F25" s="447">
        <v>4999200</v>
      </c>
      <c r="G25" s="447">
        <v>0</v>
      </c>
      <c r="H25" s="447">
        <v>0</v>
      </c>
      <c r="I25" s="447">
        <v>0</v>
      </c>
      <c r="J25" s="447">
        <f t="shared" si="1"/>
        <v>0</v>
      </c>
      <c r="K25" s="395" t="e">
        <f t="shared" si="0"/>
        <v>#DIV/0!</v>
      </c>
    </row>
    <row r="26" spans="1:11" ht="24" customHeight="1">
      <c r="A26" s="421"/>
      <c r="B26" s="442" t="s">
        <v>185</v>
      </c>
      <c r="C26" s="443" t="s">
        <v>630</v>
      </c>
      <c r="D26" s="444"/>
      <c r="E26" s="445" t="s">
        <v>347</v>
      </c>
      <c r="F26" s="447">
        <v>16</v>
      </c>
      <c r="G26" s="447">
        <v>10</v>
      </c>
      <c r="H26" s="447">
        <v>10</v>
      </c>
      <c r="I26" s="447">
        <v>0</v>
      </c>
      <c r="J26" s="447">
        <f t="shared" si="1"/>
        <v>10</v>
      </c>
      <c r="K26" s="395">
        <f t="shared" si="0"/>
        <v>0</v>
      </c>
    </row>
    <row r="27" spans="1:11" ht="24" customHeight="1">
      <c r="A27" s="421"/>
      <c r="B27" s="442"/>
      <c r="C27" s="443"/>
      <c r="D27" s="444"/>
      <c r="E27" s="445" t="s">
        <v>501</v>
      </c>
      <c r="F27" s="447">
        <v>94212000</v>
      </c>
      <c r="G27" s="447">
        <v>60000000</v>
      </c>
      <c r="H27" s="447">
        <v>60000000</v>
      </c>
      <c r="I27" s="447">
        <v>0</v>
      </c>
      <c r="J27" s="447">
        <f t="shared" si="1"/>
        <v>60000000</v>
      </c>
      <c r="K27" s="395">
        <f t="shared" si="0"/>
        <v>0</v>
      </c>
    </row>
    <row r="28" spans="1:11" ht="24" customHeight="1">
      <c r="A28" s="421"/>
      <c r="B28" s="442" t="s">
        <v>719</v>
      </c>
      <c r="C28" s="443" t="s">
        <v>721</v>
      </c>
      <c r="D28" s="444"/>
      <c r="E28" s="445" t="s">
        <v>337</v>
      </c>
      <c r="F28" s="445"/>
      <c r="G28" s="447">
        <v>720</v>
      </c>
      <c r="H28" s="447">
        <v>720</v>
      </c>
      <c r="I28" s="447">
        <v>0</v>
      </c>
      <c r="J28" s="447">
        <f t="shared" ref="J28:J31" si="2">H28-I28</f>
        <v>720</v>
      </c>
      <c r="K28" s="395">
        <f t="shared" ref="K28:K31" si="3">I28/H28*100</f>
        <v>0</v>
      </c>
    </row>
    <row r="29" spans="1:11" ht="24" customHeight="1">
      <c r="A29" s="421"/>
      <c r="B29" s="442"/>
      <c r="C29" s="443"/>
      <c r="D29" s="444"/>
      <c r="E29" s="445" t="s">
        <v>501</v>
      </c>
      <c r="F29" s="445"/>
      <c r="G29" s="447">
        <v>30000000</v>
      </c>
      <c r="H29" s="447">
        <v>30000000</v>
      </c>
      <c r="I29" s="447">
        <v>0</v>
      </c>
      <c r="J29" s="447">
        <f t="shared" si="2"/>
        <v>30000000</v>
      </c>
      <c r="K29" s="395">
        <f t="shared" si="3"/>
        <v>0</v>
      </c>
    </row>
    <row r="30" spans="1:11" ht="24" customHeight="1">
      <c r="A30" s="421"/>
      <c r="B30" s="442" t="s">
        <v>720</v>
      </c>
      <c r="C30" s="443" t="s">
        <v>722</v>
      </c>
      <c r="D30" s="444"/>
      <c r="E30" s="445" t="s">
        <v>762</v>
      </c>
      <c r="F30" s="445"/>
      <c r="G30" s="447">
        <v>143</v>
      </c>
      <c r="H30" s="447">
        <v>143</v>
      </c>
      <c r="I30" s="447">
        <v>0</v>
      </c>
      <c r="J30" s="447">
        <f t="shared" si="2"/>
        <v>143</v>
      </c>
      <c r="K30" s="395">
        <f t="shared" si="3"/>
        <v>0</v>
      </c>
    </row>
    <row r="31" spans="1:11" ht="24" customHeight="1" thickBot="1">
      <c r="A31" s="421"/>
      <c r="B31" s="442"/>
      <c r="C31" s="443"/>
      <c r="D31" s="444"/>
      <c r="E31" s="445" t="s">
        <v>501</v>
      </c>
      <c r="F31" s="445"/>
      <c r="G31" s="447">
        <v>10000000</v>
      </c>
      <c r="H31" s="447">
        <v>10000000</v>
      </c>
      <c r="I31" s="447">
        <v>0</v>
      </c>
      <c r="J31" s="447">
        <f t="shared" si="2"/>
        <v>10000000</v>
      </c>
      <c r="K31" s="395">
        <f t="shared" si="3"/>
        <v>0</v>
      </c>
    </row>
    <row r="32" spans="1:11" ht="15" customHeight="1">
      <c r="A32" s="419"/>
      <c r="B32" s="1209"/>
      <c r="C32" s="1209"/>
      <c r="D32" s="1209"/>
      <c r="E32" s="1209"/>
      <c r="F32" s="1209"/>
      <c r="G32" s="1209"/>
      <c r="H32" s="1209"/>
      <c r="I32" s="1209"/>
      <c r="J32" s="1209"/>
      <c r="K32" s="1209"/>
    </row>
    <row r="33" spans="1:11">
      <c r="A33" s="419"/>
      <c r="B33" s="448"/>
      <c r="C33" s="419"/>
      <c r="D33" s="419"/>
      <c r="E33" s="419"/>
      <c r="F33" s="419"/>
      <c r="G33" s="419"/>
      <c r="H33" s="419"/>
      <c r="I33" s="419"/>
      <c r="J33" s="419"/>
      <c r="K33" s="419"/>
    </row>
    <row r="34" spans="1:11">
      <c r="A34" s="419"/>
      <c r="B34" s="419"/>
      <c r="C34" s="1193" t="s">
        <v>111</v>
      </c>
      <c r="D34" s="644" t="s">
        <v>69</v>
      </c>
      <c r="E34" s="643"/>
      <c r="F34" s="1196" t="s">
        <v>68</v>
      </c>
      <c r="G34" s="1197"/>
      <c r="H34" s="1198"/>
      <c r="I34" s="644" t="s">
        <v>69</v>
      </c>
      <c r="J34" s="1205"/>
      <c r="K34" s="1205"/>
    </row>
    <row r="35" spans="1:11">
      <c r="A35" s="419"/>
      <c r="B35" s="419"/>
      <c r="C35" s="1194"/>
      <c r="D35" s="644" t="s">
        <v>70</v>
      </c>
      <c r="E35" s="644"/>
      <c r="F35" s="1199"/>
      <c r="G35" s="1200"/>
      <c r="H35" s="1201"/>
      <c r="I35" s="644" t="s">
        <v>70</v>
      </c>
      <c r="J35" s="1206"/>
      <c r="K35" s="1206"/>
    </row>
    <row r="36" spans="1:11">
      <c r="A36" s="419"/>
      <c r="B36" s="419"/>
      <c r="C36" s="1195"/>
      <c r="D36" s="644" t="s">
        <v>71</v>
      </c>
      <c r="E36" s="644"/>
      <c r="F36" s="1202"/>
      <c r="G36" s="1203"/>
      <c r="H36" s="1204"/>
      <c r="I36" s="644" t="s">
        <v>71</v>
      </c>
      <c r="J36" s="1206"/>
      <c r="K36" s="1206"/>
    </row>
    <row r="40" spans="1:11">
      <c r="F40" s="447">
        <f>F19+F21+F23+F25+F27+F29+F31</f>
        <v>2715254831</v>
      </c>
      <c r="G40" s="447">
        <f t="shared" ref="G40:I40" si="4">G19+G21+G23+G25+G27+G29+G31</f>
        <v>2768900000</v>
      </c>
      <c r="H40" s="447">
        <f t="shared" si="4"/>
        <v>2770900000</v>
      </c>
      <c r="I40" s="447">
        <f t="shared" si="4"/>
        <v>773268856</v>
      </c>
    </row>
  </sheetData>
  <mergeCells count="23">
    <mergeCell ref="B2:K2"/>
    <mergeCell ref="B3:F3"/>
    <mergeCell ref="C4:D4"/>
    <mergeCell ref="E4:F4"/>
    <mergeCell ref="G4:K4"/>
    <mergeCell ref="C5:D5"/>
    <mergeCell ref="E5:F5"/>
    <mergeCell ref="G5:K5"/>
    <mergeCell ref="C6:K6"/>
    <mergeCell ref="B7:C7"/>
    <mergeCell ref="D7:K7"/>
    <mergeCell ref="B10:C10"/>
    <mergeCell ref="D10:K10"/>
    <mergeCell ref="C34:C36"/>
    <mergeCell ref="F34:H36"/>
    <mergeCell ref="J34:K34"/>
    <mergeCell ref="J35:K35"/>
    <mergeCell ref="J36:K36"/>
    <mergeCell ref="B16:C16"/>
    <mergeCell ref="D16:K16"/>
    <mergeCell ref="D17:K17"/>
    <mergeCell ref="B32:K32"/>
    <mergeCell ref="C11:K11"/>
  </mergeCells>
  <pageMargins left="0.19" right="0.25" top="0.52" bottom="0.28999999999999998" header="0.3" footer="0.3"/>
  <pageSetup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72179-B670-4C75-A69C-F4F9AD2646D1}">
  <dimension ref="A1:K62"/>
  <sheetViews>
    <sheetView topLeftCell="A31" workbookViewId="0">
      <selection activeCell="H8" sqref="H8"/>
    </sheetView>
  </sheetViews>
  <sheetFormatPr defaultRowHeight="14.25"/>
  <cols>
    <col min="1" max="1" width="3.28515625" style="451" customWidth="1"/>
    <col min="2" max="2" width="12.5703125" style="451" customWidth="1"/>
    <col min="3" max="3" width="52" style="451" customWidth="1"/>
    <col min="4" max="4" width="9.5703125" style="451" customWidth="1"/>
    <col min="5" max="5" width="17.7109375" style="451" customWidth="1"/>
    <col min="6" max="6" width="15" style="451" customWidth="1"/>
    <col min="7" max="8" width="13.28515625" style="451" customWidth="1"/>
    <col min="9" max="9" width="13.85546875" style="451" customWidth="1"/>
    <col min="10" max="10" width="10.28515625" style="451" customWidth="1"/>
    <col min="11" max="11" width="6.85546875" style="451" customWidth="1"/>
    <col min="12" max="16384" width="9.140625" style="451"/>
  </cols>
  <sheetData>
    <row r="1" spans="1:11" ht="15">
      <c r="A1" s="449"/>
      <c r="B1" s="450"/>
      <c r="C1" s="449"/>
      <c r="D1" s="449"/>
      <c r="E1" s="449"/>
      <c r="F1" s="449"/>
      <c r="G1" s="449"/>
      <c r="H1" s="449"/>
      <c r="I1" s="449"/>
      <c r="J1" s="449"/>
      <c r="K1" s="449"/>
    </row>
    <row r="2" spans="1:11" ht="17.25">
      <c r="A2" s="452"/>
      <c r="B2" s="1221" t="s">
        <v>463</v>
      </c>
      <c r="C2" s="1221"/>
      <c r="D2" s="1221"/>
      <c r="E2" s="1221"/>
      <c r="F2" s="1221"/>
      <c r="G2" s="1221"/>
      <c r="H2" s="1221"/>
      <c r="I2" s="1221"/>
      <c r="J2" s="1221"/>
      <c r="K2" s="1221"/>
    </row>
    <row r="3" spans="1:11" ht="18" thickBot="1">
      <c r="A3" s="452"/>
      <c r="B3" s="1222" t="s">
        <v>678</v>
      </c>
      <c r="C3" s="1222"/>
      <c r="D3" s="1222"/>
      <c r="E3" s="1222"/>
      <c r="F3" s="1222"/>
      <c r="G3" s="452"/>
      <c r="H3" s="452"/>
      <c r="I3" s="452"/>
      <c r="J3" s="452"/>
      <c r="K3" s="452"/>
    </row>
    <row r="4" spans="1:11" ht="24.75" customHeight="1">
      <c r="A4" s="453"/>
      <c r="B4" s="454" t="s">
        <v>2</v>
      </c>
      <c r="C4" s="1223" t="s">
        <v>677</v>
      </c>
      <c r="D4" s="1223"/>
      <c r="E4" s="1224" t="s">
        <v>464</v>
      </c>
      <c r="F4" s="1224"/>
      <c r="G4" s="1225" t="s">
        <v>4</v>
      </c>
      <c r="H4" s="1225"/>
      <c r="I4" s="1225"/>
      <c r="J4" s="1225"/>
      <c r="K4" s="1225"/>
    </row>
    <row r="5" spans="1:11" ht="28.5" customHeight="1" thickBot="1">
      <c r="A5" s="452"/>
      <c r="B5" s="455" t="s">
        <v>465</v>
      </c>
      <c r="C5" s="1226" t="s">
        <v>31</v>
      </c>
      <c r="D5" s="1226"/>
      <c r="E5" s="1227" t="s">
        <v>26</v>
      </c>
      <c r="F5" s="1227"/>
      <c r="G5" s="1228" t="s">
        <v>30</v>
      </c>
      <c r="H5" s="1228"/>
      <c r="I5" s="1228"/>
      <c r="J5" s="1228"/>
      <c r="K5" s="1228"/>
    </row>
    <row r="6" spans="1:11" ht="69">
      <c r="A6" s="452"/>
      <c r="B6" s="456" t="s">
        <v>466</v>
      </c>
      <c r="C6" s="1229" t="s">
        <v>631</v>
      </c>
      <c r="D6" s="1229"/>
      <c r="E6" s="1229"/>
      <c r="F6" s="1229"/>
      <c r="G6" s="1229"/>
      <c r="H6" s="1229"/>
      <c r="I6" s="1229"/>
      <c r="J6" s="1229"/>
      <c r="K6" s="1229"/>
    </row>
    <row r="7" spans="1:11" ht="17.25">
      <c r="A7" s="452"/>
      <c r="B7" s="1230" t="s">
        <v>468</v>
      </c>
      <c r="C7" s="1230"/>
      <c r="D7" s="1231" t="s">
        <v>469</v>
      </c>
      <c r="E7" s="1231"/>
      <c r="F7" s="1231"/>
      <c r="G7" s="1231"/>
      <c r="H7" s="1231"/>
      <c r="I7" s="1231"/>
      <c r="J7" s="1231"/>
      <c r="K7" s="1231"/>
    </row>
    <row r="8" spans="1:11" ht="36">
      <c r="A8" s="452"/>
      <c r="B8" s="457" t="s">
        <v>470</v>
      </c>
      <c r="C8" s="458" t="s">
        <v>471</v>
      </c>
      <c r="D8" s="459" t="s">
        <v>472</v>
      </c>
      <c r="E8" s="459" t="s">
        <v>473</v>
      </c>
      <c r="F8" s="459" t="s">
        <v>474</v>
      </c>
      <c r="G8" s="460" t="s">
        <v>730</v>
      </c>
      <c r="H8" s="460" t="s">
        <v>731</v>
      </c>
      <c r="I8" s="460" t="s">
        <v>475</v>
      </c>
      <c r="J8" s="459" t="s">
        <v>476</v>
      </c>
      <c r="K8" s="459" t="s">
        <v>477</v>
      </c>
    </row>
    <row r="9" spans="1:11" ht="42" customHeight="1">
      <c r="A9" s="452"/>
      <c r="B9" s="610"/>
      <c r="C9" s="611" t="s">
        <v>632</v>
      </c>
      <c r="D9" s="612"/>
      <c r="E9" s="613"/>
      <c r="F9" s="615" t="s">
        <v>633</v>
      </c>
      <c r="G9" s="616">
        <v>0.66</v>
      </c>
      <c r="H9" s="616">
        <v>0.66</v>
      </c>
      <c r="I9" s="616">
        <v>0.66</v>
      </c>
      <c r="J9" s="630">
        <f t="shared" ref="J9" si="0">H9-I9</f>
        <v>0</v>
      </c>
      <c r="K9" s="617">
        <v>1</v>
      </c>
    </row>
    <row r="10" spans="1:11" ht="16.5">
      <c r="A10" s="452"/>
      <c r="B10" s="1232" t="s">
        <v>486</v>
      </c>
      <c r="C10" s="1232"/>
      <c r="D10" s="1233"/>
      <c r="E10" s="1233"/>
      <c r="F10" s="1233"/>
      <c r="G10" s="1233"/>
      <c r="H10" s="1233"/>
      <c r="I10" s="1233"/>
      <c r="J10" s="1233"/>
      <c r="K10" s="1233"/>
    </row>
    <row r="11" spans="1:11" ht="21.75" customHeight="1">
      <c r="A11" s="452"/>
      <c r="B11" s="618" t="s">
        <v>487</v>
      </c>
      <c r="C11" s="1220" t="s">
        <v>634</v>
      </c>
      <c r="D11" s="1220"/>
      <c r="E11" s="1220"/>
      <c r="F11" s="1220"/>
      <c r="G11" s="1220"/>
      <c r="H11" s="1220"/>
      <c r="I11" s="1220"/>
      <c r="J11" s="1220"/>
      <c r="K11" s="1220"/>
    </row>
    <row r="12" spans="1:11" ht="51.75" customHeight="1">
      <c r="A12" s="452"/>
      <c r="B12" s="619"/>
      <c r="C12" s="620" t="s">
        <v>635</v>
      </c>
      <c r="D12" s="621"/>
      <c r="E12" s="621"/>
      <c r="F12" s="614">
        <v>3</v>
      </c>
      <c r="G12" s="615" t="s">
        <v>636</v>
      </c>
      <c r="H12" s="615" t="s">
        <v>636</v>
      </c>
      <c r="I12" s="615" t="s">
        <v>636</v>
      </c>
      <c r="J12" s="630">
        <f t="shared" ref="J12:J14" si="1">H12-I12</f>
        <v>0</v>
      </c>
      <c r="K12" s="617">
        <v>1</v>
      </c>
    </row>
    <row r="13" spans="1:11" ht="15">
      <c r="A13" s="452"/>
      <c r="B13" s="622" t="s">
        <v>30</v>
      </c>
      <c r="C13" s="620" t="s">
        <v>637</v>
      </c>
      <c r="D13" s="621" t="s">
        <v>482</v>
      </c>
      <c r="E13" s="621"/>
      <c r="F13" s="614" t="s">
        <v>638</v>
      </c>
      <c r="G13" s="615" t="s">
        <v>638</v>
      </c>
      <c r="H13" s="615" t="s">
        <v>638</v>
      </c>
      <c r="I13" s="615" t="s">
        <v>638</v>
      </c>
      <c r="J13" s="630">
        <f t="shared" si="1"/>
        <v>0</v>
      </c>
      <c r="K13" s="617">
        <v>1</v>
      </c>
    </row>
    <row r="14" spans="1:11" ht="21" customHeight="1">
      <c r="A14" s="452"/>
      <c r="B14" s="619"/>
      <c r="C14" s="620" t="s">
        <v>639</v>
      </c>
      <c r="D14" s="621"/>
      <c r="E14" s="621"/>
      <c r="F14" s="614" t="s">
        <v>605</v>
      </c>
      <c r="G14" s="615" t="s">
        <v>605</v>
      </c>
      <c r="H14" s="615" t="s">
        <v>605</v>
      </c>
      <c r="I14" s="615" t="s">
        <v>605</v>
      </c>
      <c r="J14" s="630">
        <f t="shared" si="1"/>
        <v>0</v>
      </c>
      <c r="K14" s="617">
        <v>1</v>
      </c>
    </row>
    <row r="15" spans="1:11" ht="16.5">
      <c r="A15" s="452"/>
      <c r="B15" s="1234" t="s">
        <v>498</v>
      </c>
      <c r="C15" s="1234"/>
      <c r="D15" s="1235"/>
      <c r="E15" s="1235"/>
      <c r="F15" s="1235"/>
      <c r="G15" s="1235"/>
      <c r="H15" s="1235"/>
      <c r="I15" s="1235"/>
      <c r="J15" s="1235"/>
      <c r="K15" s="1235"/>
    </row>
    <row r="16" spans="1:11" ht="28.5">
      <c r="A16" s="452"/>
      <c r="B16" s="623" t="s">
        <v>499</v>
      </c>
      <c r="C16" s="624" t="s">
        <v>500</v>
      </c>
      <c r="D16" s="1233"/>
      <c r="E16" s="1233"/>
      <c r="F16" s="1233"/>
      <c r="G16" s="1233"/>
      <c r="H16" s="1233"/>
      <c r="I16" s="1233"/>
      <c r="J16" s="1233"/>
      <c r="K16" s="1233"/>
    </row>
    <row r="17" spans="1:11" ht="15">
      <c r="A17" s="452"/>
      <c r="B17" s="625" t="s">
        <v>157</v>
      </c>
      <c r="C17" s="626" t="s">
        <v>158</v>
      </c>
      <c r="D17" s="627"/>
      <c r="E17" s="628" t="s">
        <v>338</v>
      </c>
      <c r="F17" s="629">
        <v>14460</v>
      </c>
      <c r="G17" s="629">
        <v>15100</v>
      </c>
      <c r="H17" s="629">
        <v>15100</v>
      </c>
      <c r="I17" s="629">
        <v>5000</v>
      </c>
      <c r="J17" s="630">
        <f>H17-I17</f>
        <v>10100</v>
      </c>
      <c r="K17" s="631">
        <f>I17/H17*100</f>
        <v>33.112582781456958</v>
      </c>
    </row>
    <row r="18" spans="1:11" ht="15">
      <c r="A18" s="452"/>
      <c r="B18" s="625"/>
      <c r="C18" s="626"/>
      <c r="D18" s="627"/>
      <c r="E18" s="628" t="s">
        <v>501</v>
      </c>
      <c r="F18" s="629">
        <v>447810877</v>
      </c>
      <c r="G18" s="630">
        <v>489194000</v>
      </c>
      <c r="H18" s="630">
        <v>491504000</v>
      </c>
      <c r="I18" s="630">
        <v>157433736</v>
      </c>
      <c r="J18" s="630">
        <f t="shared" ref="J18:J56" si="2">H18-I18</f>
        <v>334070264</v>
      </c>
      <c r="K18" s="631">
        <f t="shared" ref="K18:K42" si="3">I18/H18*100</f>
        <v>32.031018262313225</v>
      </c>
    </row>
    <row r="19" spans="1:11" ht="15">
      <c r="A19" s="452"/>
      <c r="B19" s="625" t="s">
        <v>159</v>
      </c>
      <c r="C19" s="626" t="s">
        <v>160</v>
      </c>
      <c r="D19" s="627"/>
      <c r="E19" s="628" t="s">
        <v>339</v>
      </c>
      <c r="F19" s="629">
        <v>1785</v>
      </c>
      <c r="G19" s="629">
        <v>2050</v>
      </c>
      <c r="H19" s="629">
        <v>2050</v>
      </c>
      <c r="I19" s="629">
        <v>425</v>
      </c>
      <c r="J19" s="630">
        <f t="shared" si="2"/>
        <v>1625</v>
      </c>
      <c r="K19" s="631">
        <f t="shared" si="3"/>
        <v>20.73170731707317</v>
      </c>
    </row>
    <row r="20" spans="1:11" ht="15">
      <c r="A20" s="452"/>
      <c r="B20" s="625"/>
      <c r="C20" s="626"/>
      <c r="D20" s="627"/>
      <c r="E20" s="628" t="s">
        <v>501</v>
      </c>
      <c r="F20" s="629">
        <v>73259872</v>
      </c>
      <c r="G20" s="630">
        <v>83367000</v>
      </c>
      <c r="H20" s="630">
        <v>83367000</v>
      </c>
      <c r="I20" s="630">
        <v>17287467</v>
      </c>
      <c r="J20" s="630">
        <f t="shared" si="2"/>
        <v>66079533</v>
      </c>
      <c r="K20" s="631">
        <f t="shared" si="3"/>
        <v>20.736582820540502</v>
      </c>
    </row>
    <row r="21" spans="1:11" ht="15">
      <c r="A21" s="452"/>
      <c r="B21" s="625" t="s">
        <v>163</v>
      </c>
      <c r="C21" s="626" t="s">
        <v>164</v>
      </c>
      <c r="D21" s="627"/>
      <c r="E21" s="628" t="s">
        <v>340</v>
      </c>
      <c r="F21" s="629">
        <v>655</v>
      </c>
      <c r="G21" s="629">
        <v>749</v>
      </c>
      <c r="H21" s="629">
        <v>749</v>
      </c>
      <c r="I21" s="629">
        <v>226</v>
      </c>
      <c r="J21" s="630">
        <f t="shared" si="2"/>
        <v>523</v>
      </c>
      <c r="K21" s="631">
        <f t="shared" si="3"/>
        <v>30.173564753004005</v>
      </c>
    </row>
    <row r="22" spans="1:11" ht="15">
      <c r="A22" s="452"/>
      <c r="B22" s="625"/>
      <c r="C22" s="626"/>
      <c r="D22" s="627"/>
      <c r="E22" s="628" t="s">
        <v>501</v>
      </c>
      <c r="F22" s="629">
        <v>108480451</v>
      </c>
      <c r="G22" s="630">
        <v>123416000</v>
      </c>
      <c r="H22" s="630">
        <v>123416000</v>
      </c>
      <c r="I22" s="630">
        <v>37335209</v>
      </c>
      <c r="J22" s="630">
        <f t="shared" si="2"/>
        <v>86080791</v>
      </c>
      <c r="K22" s="631">
        <f t="shared" si="3"/>
        <v>30.251514390354572</v>
      </c>
    </row>
    <row r="23" spans="1:11" ht="15">
      <c r="A23" s="452"/>
      <c r="B23" s="625" t="s">
        <v>165</v>
      </c>
      <c r="C23" s="626" t="s">
        <v>166</v>
      </c>
      <c r="D23" s="627"/>
      <c r="E23" s="628" t="s">
        <v>341</v>
      </c>
      <c r="F23" s="629">
        <v>0</v>
      </c>
      <c r="G23" s="630">
        <v>10</v>
      </c>
      <c r="H23" s="630">
        <v>10</v>
      </c>
      <c r="I23" s="630">
        <v>0</v>
      </c>
      <c r="J23" s="630">
        <f t="shared" si="2"/>
        <v>10</v>
      </c>
      <c r="K23" s="631"/>
    </row>
    <row r="24" spans="1:11" ht="15">
      <c r="A24" s="452"/>
      <c r="B24" s="625"/>
      <c r="C24" s="626"/>
      <c r="D24" s="627"/>
      <c r="E24" s="628" t="s">
        <v>501</v>
      </c>
      <c r="F24" s="629">
        <v>0</v>
      </c>
      <c r="G24" s="630">
        <v>1000000</v>
      </c>
      <c r="H24" s="630">
        <v>1000000</v>
      </c>
      <c r="I24" s="630">
        <v>0</v>
      </c>
      <c r="J24" s="630">
        <f t="shared" si="2"/>
        <v>1000000</v>
      </c>
      <c r="K24" s="631"/>
    </row>
    <row r="25" spans="1:11" ht="15">
      <c r="A25" s="452"/>
      <c r="B25" s="625" t="s">
        <v>167</v>
      </c>
      <c r="C25" s="626" t="s">
        <v>168</v>
      </c>
      <c r="D25" s="627"/>
      <c r="E25" s="628" t="s">
        <v>341</v>
      </c>
      <c r="F25" s="629">
        <v>10</v>
      </c>
      <c r="G25" s="630">
        <v>0</v>
      </c>
      <c r="H25" s="630">
        <v>0</v>
      </c>
      <c r="I25" s="630">
        <v>0</v>
      </c>
      <c r="J25" s="630">
        <f t="shared" si="2"/>
        <v>0</v>
      </c>
      <c r="K25" s="631"/>
    </row>
    <row r="26" spans="1:11" ht="15">
      <c r="A26" s="452"/>
      <c r="B26" s="625"/>
      <c r="C26" s="626"/>
      <c r="D26" s="627"/>
      <c r="E26" s="628" t="s">
        <v>501</v>
      </c>
      <c r="F26" s="629">
        <v>907799</v>
      </c>
      <c r="G26" s="630">
        <v>0</v>
      </c>
      <c r="H26" s="630">
        <v>0</v>
      </c>
      <c r="I26" s="630">
        <v>0</v>
      </c>
      <c r="J26" s="630">
        <f t="shared" si="2"/>
        <v>0</v>
      </c>
      <c r="K26" s="631"/>
    </row>
    <row r="27" spans="1:11" ht="15">
      <c r="A27" s="452"/>
      <c r="B27" s="625" t="s">
        <v>169</v>
      </c>
      <c r="C27" s="626" t="s">
        <v>170</v>
      </c>
      <c r="D27" s="627"/>
      <c r="E27" s="628" t="s">
        <v>341</v>
      </c>
      <c r="F27" s="629">
        <v>10</v>
      </c>
      <c r="G27" s="630">
        <v>10</v>
      </c>
      <c r="H27" s="630">
        <v>10</v>
      </c>
      <c r="I27" s="630">
        <v>0</v>
      </c>
      <c r="J27" s="630">
        <f t="shared" si="2"/>
        <v>10</v>
      </c>
      <c r="K27" s="631">
        <f t="shared" si="3"/>
        <v>0</v>
      </c>
    </row>
    <row r="28" spans="1:11" ht="15">
      <c r="A28" s="452"/>
      <c r="B28" s="625"/>
      <c r="C28" s="626"/>
      <c r="D28" s="627"/>
      <c r="E28" s="628" t="s">
        <v>501</v>
      </c>
      <c r="F28" s="629">
        <v>981360</v>
      </c>
      <c r="G28" s="630">
        <v>1000000</v>
      </c>
      <c r="H28" s="630">
        <v>1000000</v>
      </c>
      <c r="I28" s="630">
        <v>0</v>
      </c>
      <c r="J28" s="630">
        <f t="shared" si="2"/>
        <v>1000000</v>
      </c>
      <c r="K28" s="631">
        <f t="shared" si="3"/>
        <v>0</v>
      </c>
    </row>
    <row r="29" spans="1:11" ht="15">
      <c r="A29" s="452"/>
      <c r="B29" s="625" t="s">
        <v>409</v>
      </c>
      <c r="C29" s="626" t="s">
        <v>410</v>
      </c>
      <c r="D29" s="627"/>
      <c r="E29" s="628" t="s">
        <v>341</v>
      </c>
      <c r="F29" s="629">
        <v>5</v>
      </c>
      <c r="G29" s="630">
        <v>0</v>
      </c>
      <c r="H29" s="630">
        <v>0</v>
      </c>
      <c r="I29" s="630">
        <v>0</v>
      </c>
      <c r="J29" s="630">
        <f t="shared" si="2"/>
        <v>0</v>
      </c>
      <c r="K29" s="631"/>
    </row>
    <row r="30" spans="1:11" ht="15">
      <c r="A30" s="452"/>
      <c r="B30" s="625"/>
      <c r="C30" s="626"/>
      <c r="D30" s="627"/>
      <c r="E30" s="628" t="s">
        <v>501</v>
      </c>
      <c r="F30" s="629">
        <v>500000</v>
      </c>
      <c r="G30" s="630">
        <v>0</v>
      </c>
      <c r="H30" s="630">
        <v>0</v>
      </c>
      <c r="I30" s="630">
        <v>0</v>
      </c>
      <c r="J30" s="630">
        <f t="shared" si="2"/>
        <v>0</v>
      </c>
      <c r="K30" s="631"/>
    </row>
    <row r="31" spans="1:11" ht="15">
      <c r="A31" s="452"/>
      <c r="B31" s="625" t="s">
        <v>390</v>
      </c>
      <c r="C31" s="626" t="s">
        <v>391</v>
      </c>
      <c r="D31" s="627"/>
      <c r="E31" s="628" t="s">
        <v>341</v>
      </c>
      <c r="F31" s="629">
        <v>10</v>
      </c>
      <c r="G31" s="630">
        <v>10</v>
      </c>
      <c r="H31" s="630">
        <v>10</v>
      </c>
      <c r="I31" s="630">
        <v>0</v>
      </c>
      <c r="J31" s="630">
        <f t="shared" si="2"/>
        <v>10</v>
      </c>
      <c r="K31" s="631">
        <f t="shared" si="3"/>
        <v>0</v>
      </c>
    </row>
    <row r="32" spans="1:11" ht="15">
      <c r="A32" s="452"/>
      <c r="B32" s="625"/>
      <c r="C32" s="626"/>
      <c r="D32" s="627"/>
      <c r="E32" s="628" t="s">
        <v>501</v>
      </c>
      <c r="F32" s="629">
        <v>905465</v>
      </c>
      <c r="G32" s="630">
        <v>1000000</v>
      </c>
      <c r="H32" s="630">
        <v>1000000</v>
      </c>
      <c r="I32" s="630">
        <v>0</v>
      </c>
      <c r="J32" s="630">
        <f t="shared" si="2"/>
        <v>1000000</v>
      </c>
      <c r="K32" s="631">
        <f t="shared" si="3"/>
        <v>0</v>
      </c>
    </row>
    <row r="33" spans="1:11" ht="15">
      <c r="A33" s="452"/>
      <c r="B33" s="625" t="s">
        <v>350</v>
      </c>
      <c r="C33" s="626" t="s">
        <v>351</v>
      </c>
      <c r="D33" s="627"/>
      <c r="E33" s="628" t="s">
        <v>341</v>
      </c>
      <c r="F33" s="629">
        <v>10</v>
      </c>
      <c r="G33" s="630">
        <v>10</v>
      </c>
      <c r="H33" s="630">
        <v>10</v>
      </c>
      <c r="I33" s="630">
        <v>0</v>
      </c>
      <c r="J33" s="630">
        <f t="shared" si="2"/>
        <v>10</v>
      </c>
      <c r="K33" s="631">
        <f t="shared" si="3"/>
        <v>0</v>
      </c>
    </row>
    <row r="34" spans="1:11" ht="15">
      <c r="A34" s="452"/>
      <c r="B34" s="625"/>
      <c r="C34" s="626"/>
      <c r="D34" s="627"/>
      <c r="E34" s="628" t="s">
        <v>501</v>
      </c>
      <c r="F34" s="629">
        <v>997680</v>
      </c>
      <c r="G34" s="630">
        <v>1000000</v>
      </c>
      <c r="H34" s="630">
        <v>1000000</v>
      </c>
      <c r="I34" s="630">
        <v>0</v>
      </c>
      <c r="J34" s="630">
        <f t="shared" si="2"/>
        <v>1000000</v>
      </c>
      <c r="K34" s="631">
        <f t="shared" si="3"/>
        <v>0</v>
      </c>
    </row>
    <row r="35" spans="1:11" ht="15">
      <c r="A35" s="452"/>
      <c r="B35" s="625" t="s">
        <v>171</v>
      </c>
      <c r="C35" s="626" t="s">
        <v>172</v>
      </c>
      <c r="D35" s="627"/>
      <c r="E35" s="628" t="s">
        <v>341</v>
      </c>
      <c r="F35" s="629">
        <v>7</v>
      </c>
      <c r="G35" s="630">
        <v>0</v>
      </c>
      <c r="H35" s="630">
        <v>0</v>
      </c>
      <c r="I35" s="630">
        <v>0</v>
      </c>
      <c r="J35" s="630">
        <f t="shared" si="2"/>
        <v>0</v>
      </c>
      <c r="K35" s="631"/>
    </row>
    <row r="36" spans="1:11" ht="15">
      <c r="A36" s="452"/>
      <c r="B36" s="625"/>
      <c r="C36" s="626"/>
      <c r="D36" s="627"/>
      <c r="E36" s="628" t="s">
        <v>501</v>
      </c>
      <c r="F36" s="629">
        <v>725809</v>
      </c>
      <c r="G36" s="630">
        <v>0</v>
      </c>
      <c r="H36" s="630">
        <v>0</v>
      </c>
      <c r="I36" s="630">
        <v>0</v>
      </c>
      <c r="J36" s="630">
        <f t="shared" si="2"/>
        <v>0</v>
      </c>
      <c r="K36" s="631"/>
    </row>
    <row r="37" spans="1:11" ht="15">
      <c r="A37" s="452"/>
      <c r="B37" s="625" t="s">
        <v>352</v>
      </c>
      <c r="C37" s="626" t="s">
        <v>353</v>
      </c>
      <c r="D37" s="627"/>
      <c r="E37" s="628" t="s">
        <v>341</v>
      </c>
      <c r="F37" s="629">
        <v>10</v>
      </c>
      <c r="G37" s="630">
        <v>0</v>
      </c>
      <c r="H37" s="630">
        <v>0</v>
      </c>
      <c r="I37" s="630">
        <v>0</v>
      </c>
      <c r="J37" s="630">
        <f t="shared" si="2"/>
        <v>0</v>
      </c>
      <c r="K37" s="631"/>
    </row>
    <row r="38" spans="1:11" ht="15">
      <c r="A38" s="452"/>
      <c r="B38" s="625"/>
      <c r="C38" s="626"/>
      <c r="D38" s="627"/>
      <c r="E38" s="628" t="s">
        <v>501</v>
      </c>
      <c r="F38" s="629">
        <v>852100</v>
      </c>
      <c r="G38" s="630">
        <v>0</v>
      </c>
      <c r="H38" s="630">
        <v>0</v>
      </c>
      <c r="I38" s="630">
        <v>0</v>
      </c>
      <c r="J38" s="630">
        <f t="shared" si="2"/>
        <v>0</v>
      </c>
      <c r="K38" s="631"/>
    </row>
    <row r="39" spans="1:11" ht="15">
      <c r="A39" s="452"/>
      <c r="B39" s="625" t="s">
        <v>411</v>
      </c>
      <c r="C39" s="626" t="s">
        <v>412</v>
      </c>
      <c r="D39" s="627"/>
      <c r="E39" s="628" t="s">
        <v>341</v>
      </c>
      <c r="F39" s="629">
        <v>10</v>
      </c>
      <c r="G39" s="630">
        <v>0</v>
      </c>
      <c r="H39" s="630">
        <v>0</v>
      </c>
      <c r="I39" s="630">
        <v>0</v>
      </c>
      <c r="J39" s="630">
        <f t="shared" si="2"/>
        <v>0</v>
      </c>
      <c r="K39" s="631"/>
    </row>
    <row r="40" spans="1:11" ht="15">
      <c r="A40" s="452"/>
      <c r="B40" s="625"/>
      <c r="C40" s="626"/>
      <c r="D40" s="627"/>
      <c r="E40" s="628" t="s">
        <v>501</v>
      </c>
      <c r="F40" s="629">
        <v>979147</v>
      </c>
      <c r="G40" s="630">
        <v>0</v>
      </c>
      <c r="H40" s="630">
        <v>0</v>
      </c>
      <c r="I40" s="630">
        <v>0</v>
      </c>
      <c r="J40" s="630">
        <f t="shared" si="2"/>
        <v>0</v>
      </c>
      <c r="K40" s="631"/>
    </row>
    <row r="41" spans="1:11" ht="15">
      <c r="A41" s="452"/>
      <c r="B41" s="625" t="s">
        <v>356</v>
      </c>
      <c r="C41" s="626" t="s">
        <v>640</v>
      </c>
      <c r="D41" s="627"/>
      <c r="E41" s="628" t="s">
        <v>444</v>
      </c>
      <c r="F41" s="629">
        <v>10</v>
      </c>
      <c r="G41" s="630">
        <v>10</v>
      </c>
      <c r="H41" s="630">
        <v>10</v>
      </c>
      <c r="I41" s="630">
        <v>0</v>
      </c>
      <c r="J41" s="630">
        <f t="shared" si="2"/>
        <v>10</v>
      </c>
      <c r="K41" s="631">
        <f t="shared" si="3"/>
        <v>0</v>
      </c>
    </row>
    <row r="42" spans="1:11" ht="15">
      <c r="A42" s="452"/>
      <c r="B42" s="625"/>
      <c r="C42" s="626"/>
      <c r="D42" s="627"/>
      <c r="E42" s="628" t="s">
        <v>501</v>
      </c>
      <c r="F42" s="629">
        <v>982800</v>
      </c>
      <c r="G42" s="630">
        <v>1000000</v>
      </c>
      <c r="H42" s="630">
        <v>1000000</v>
      </c>
      <c r="I42" s="630">
        <v>0</v>
      </c>
      <c r="J42" s="630">
        <f t="shared" si="2"/>
        <v>1000000</v>
      </c>
      <c r="K42" s="631">
        <f t="shared" si="3"/>
        <v>0</v>
      </c>
    </row>
    <row r="43" spans="1:11" ht="15">
      <c r="A43" s="452"/>
      <c r="B43" s="625" t="s">
        <v>413</v>
      </c>
      <c r="C43" s="626" t="s">
        <v>641</v>
      </c>
      <c r="D43" s="627"/>
      <c r="E43" s="628" t="s">
        <v>444</v>
      </c>
      <c r="F43" s="629">
        <v>10</v>
      </c>
      <c r="G43" s="630">
        <v>0</v>
      </c>
      <c r="H43" s="630">
        <v>0</v>
      </c>
      <c r="I43" s="630">
        <v>0</v>
      </c>
      <c r="J43" s="630">
        <f t="shared" si="2"/>
        <v>0</v>
      </c>
      <c r="K43" s="631"/>
    </row>
    <row r="44" spans="1:11" ht="15">
      <c r="A44" s="452"/>
      <c r="B44" s="625"/>
      <c r="C44" s="626"/>
      <c r="D44" s="627"/>
      <c r="E44" s="628" t="s">
        <v>501</v>
      </c>
      <c r="F44" s="629">
        <v>817404</v>
      </c>
      <c r="G44" s="630">
        <v>0</v>
      </c>
      <c r="H44" s="630">
        <v>0</v>
      </c>
      <c r="I44" s="630">
        <v>0</v>
      </c>
      <c r="J44" s="630">
        <f t="shared" si="2"/>
        <v>0</v>
      </c>
      <c r="K44" s="631"/>
    </row>
    <row r="45" spans="1:11" ht="15">
      <c r="A45" s="452"/>
      <c r="B45" s="625" t="s">
        <v>354</v>
      </c>
      <c r="C45" s="626" t="s">
        <v>355</v>
      </c>
      <c r="D45" s="627"/>
      <c r="E45" s="628" t="s">
        <v>344</v>
      </c>
      <c r="F45" s="629">
        <v>1</v>
      </c>
      <c r="G45" s="630">
        <v>0</v>
      </c>
      <c r="H45" s="630">
        <v>0</v>
      </c>
      <c r="I45" s="630">
        <v>0</v>
      </c>
      <c r="J45" s="630">
        <f t="shared" si="2"/>
        <v>0</v>
      </c>
      <c r="K45" s="631"/>
    </row>
    <row r="46" spans="1:11" ht="15">
      <c r="A46" s="452"/>
      <c r="B46" s="625"/>
      <c r="C46" s="626"/>
      <c r="D46" s="627"/>
      <c r="E46" s="628" t="s">
        <v>501</v>
      </c>
      <c r="F46" s="629">
        <v>929800</v>
      </c>
      <c r="G46" s="630">
        <v>0</v>
      </c>
      <c r="H46" s="630">
        <v>0</v>
      </c>
      <c r="I46" s="630">
        <v>0</v>
      </c>
      <c r="J46" s="630">
        <f t="shared" si="2"/>
        <v>0</v>
      </c>
      <c r="K46" s="631"/>
    </row>
    <row r="47" spans="1:11" ht="15">
      <c r="A47" s="452"/>
      <c r="B47" s="625" t="s">
        <v>415</v>
      </c>
      <c r="C47" s="626" t="s">
        <v>642</v>
      </c>
      <c r="D47" s="627"/>
      <c r="E47" s="628" t="s">
        <v>445</v>
      </c>
      <c r="F47" s="629">
        <v>1</v>
      </c>
      <c r="G47" s="630">
        <v>0</v>
      </c>
      <c r="H47" s="630">
        <v>0</v>
      </c>
      <c r="I47" s="630">
        <v>0</v>
      </c>
      <c r="J47" s="630">
        <f t="shared" si="2"/>
        <v>0</v>
      </c>
      <c r="K47" s="631"/>
    </row>
    <row r="48" spans="1:11" ht="15">
      <c r="A48" s="452"/>
      <c r="B48" s="625"/>
      <c r="C48" s="626"/>
      <c r="D48" s="627"/>
      <c r="E48" s="628" t="s">
        <v>501</v>
      </c>
      <c r="F48" s="629">
        <v>243000</v>
      </c>
      <c r="G48" s="630">
        <v>0</v>
      </c>
      <c r="H48" s="630">
        <v>0</v>
      </c>
      <c r="I48" s="630">
        <v>0</v>
      </c>
      <c r="J48" s="630">
        <f t="shared" si="2"/>
        <v>0</v>
      </c>
      <c r="K48" s="631"/>
    </row>
    <row r="49" spans="1:11" ht="15">
      <c r="A49" s="452"/>
      <c r="B49" s="625" t="s">
        <v>173</v>
      </c>
      <c r="C49" s="626" t="s">
        <v>643</v>
      </c>
      <c r="D49" s="627"/>
      <c r="E49" s="628" t="s">
        <v>342</v>
      </c>
      <c r="F49" s="629">
        <v>1</v>
      </c>
      <c r="G49" s="630"/>
      <c r="H49" s="630">
        <v>0</v>
      </c>
      <c r="I49" s="630">
        <v>0</v>
      </c>
      <c r="J49" s="630">
        <f t="shared" si="2"/>
        <v>0</v>
      </c>
      <c r="K49" s="631"/>
    </row>
    <row r="50" spans="1:11" ht="15">
      <c r="A50" s="452"/>
      <c r="B50" s="625"/>
      <c r="C50" s="626"/>
      <c r="D50" s="627"/>
      <c r="E50" s="628" t="s">
        <v>501</v>
      </c>
      <c r="F50" s="629">
        <v>2400</v>
      </c>
      <c r="G50" s="630">
        <v>0</v>
      </c>
      <c r="H50" s="630">
        <v>0</v>
      </c>
      <c r="I50" s="630">
        <v>0</v>
      </c>
      <c r="J50" s="630">
        <f t="shared" si="2"/>
        <v>0</v>
      </c>
      <c r="K50" s="631"/>
    </row>
    <row r="51" spans="1:11" ht="24">
      <c r="A51" s="452"/>
      <c r="B51" s="625" t="s">
        <v>175</v>
      </c>
      <c r="C51" s="626" t="s">
        <v>644</v>
      </c>
      <c r="D51" s="627"/>
      <c r="E51" s="628" t="s">
        <v>342</v>
      </c>
      <c r="F51" s="629">
        <v>1</v>
      </c>
      <c r="G51" s="630"/>
      <c r="H51" s="630">
        <v>0</v>
      </c>
      <c r="I51" s="630">
        <v>0</v>
      </c>
      <c r="J51" s="630">
        <f t="shared" si="2"/>
        <v>0</v>
      </c>
      <c r="K51" s="631"/>
    </row>
    <row r="52" spans="1:11" ht="15">
      <c r="A52" s="452"/>
      <c r="B52" s="625"/>
      <c r="C52" s="626"/>
      <c r="D52" s="627"/>
      <c r="E52" s="628" t="s">
        <v>501</v>
      </c>
      <c r="F52" s="629">
        <v>2260</v>
      </c>
      <c r="G52" s="630">
        <v>0</v>
      </c>
      <c r="H52" s="630">
        <v>0</v>
      </c>
      <c r="I52" s="630">
        <v>0</v>
      </c>
      <c r="J52" s="630">
        <f t="shared" si="2"/>
        <v>0</v>
      </c>
      <c r="K52" s="631"/>
    </row>
    <row r="53" spans="1:11" ht="15">
      <c r="A53" s="452"/>
      <c r="B53" s="625" t="s">
        <v>177</v>
      </c>
      <c r="C53" s="626" t="s">
        <v>178</v>
      </c>
      <c r="D53" s="627"/>
      <c r="E53" s="628" t="s">
        <v>343</v>
      </c>
      <c r="F53" s="629">
        <v>1</v>
      </c>
      <c r="G53" s="630"/>
      <c r="H53" s="630">
        <v>0</v>
      </c>
      <c r="I53" s="630">
        <v>0</v>
      </c>
      <c r="J53" s="630">
        <f t="shared" si="2"/>
        <v>0</v>
      </c>
      <c r="K53" s="631"/>
    </row>
    <row r="54" spans="1:11" ht="15">
      <c r="A54" s="452"/>
      <c r="B54" s="625"/>
      <c r="C54" s="626"/>
      <c r="D54" s="627"/>
      <c r="E54" s="628" t="s">
        <v>501</v>
      </c>
      <c r="F54" s="629">
        <v>1346590</v>
      </c>
      <c r="G54" s="630">
        <v>0</v>
      </c>
      <c r="H54" s="630">
        <v>0</v>
      </c>
      <c r="I54" s="630">
        <v>0</v>
      </c>
      <c r="J54" s="630">
        <f t="shared" si="2"/>
        <v>0</v>
      </c>
      <c r="K54" s="631"/>
    </row>
    <row r="55" spans="1:11" ht="15">
      <c r="A55" s="452"/>
      <c r="B55" s="625" t="s">
        <v>179</v>
      </c>
      <c r="C55" s="626" t="s">
        <v>180</v>
      </c>
      <c r="D55" s="627"/>
      <c r="E55" s="628" t="s">
        <v>343</v>
      </c>
      <c r="F55" s="629">
        <v>1</v>
      </c>
      <c r="G55" s="630"/>
      <c r="H55" s="630">
        <v>0</v>
      </c>
      <c r="I55" s="630">
        <v>0</v>
      </c>
      <c r="J55" s="630">
        <f t="shared" si="2"/>
        <v>0</v>
      </c>
      <c r="K55" s="631"/>
    </row>
    <row r="56" spans="1:11" ht="15.75" thickBot="1">
      <c r="A56" s="452"/>
      <c r="B56" s="625"/>
      <c r="C56" s="626"/>
      <c r="D56" s="627"/>
      <c r="E56" s="628" t="s">
        <v>501</v>
      </c>
      <c r="F56" s="629">
        <v>237200</v>
      </c>
      <c r="G56" s="630">
        <v>0</v>
      </c>
      <c r="H56" s="630">
        <v>0</v>
      </c>
      <c r="I56" s="630">
        <v>0</v>
      </c>
      <c r="J56" s="630">
        <f t="shared" si="2"/>
        <v>0</v>
      </c>
      <c r="K56" s="631"/>
    </row>
    <row r="57" spans="1:11" ht="15">
      <c r="A57" s="449"/>
      <c r="B57" s="1236"/>
      <c r="C57" s="1236"/>
      <c r="D57" s="1236"/>
      <c r="E57" s="1236"/>
      <c r="F57" s="1236"/>
      <c r="G57" s="1236"/>
      <c r="H57" s="1236"/>
      <c r="I57" s="1236"/>
      <c r="J57" s="1236"/>
      <c r="K57" s="1236"/>
    </row>
    <row r="58" spans="1:11" ht="15">
      <c r="A58" s="449"/>
      <c r="B58" s="461"/>
      <c r="C58" s="449"/>
      <c r="D58" s="449"/>
      <c r="E58" s="449"/>
      <c r="F58" s="449"/>
      <c r="G58" s="449"/>
      <c r="H58" s="449"/>
      <c r="I58" s="449"/>
      <c r="J58" s="449"/>
      <c r="K58" s="449"/>
    </row>
    <row r="59" spans="1:11">
      <c r="A59" s="462"/>
      <c r="B59" s="463"/>
      <c r="C59" s="462"/>
      <c r="D59" s="462"/>
      <c r="E59" s="462"/>
      <c r="F59" s="462"/>
      <c r="G59" s="462"/>
      <c r="H59" s="462"/>
      <c r="I59" s="462"/>
      <c r="J59" s="462"/>
      <c r="K59" s="462"/>
    </row>
    <row r="60" spans="1:11" ht="24.95" customHeight="1">
      <c r="A60" s="462"/>
      <c r="B60" s="462"/>
      <c r="C60" s="1237" t="s">
        <v>111</v>
      </c>
      <c r="D60" s="326" t="s">
        <v>69</v>
      </c>
      <c r="E60" s="464"/>
      <c r="F60" s="1240" t="s">
        <v>68</v>
      </c>
      <c r="G60" s="1241"/>
      <c r="H60" s="1242"/>
      <c r="I60" s="326" t="s">
        <v>69</v>
      </c>
      <c r="J60" s="1249"/>
      <c r="K60" s="1249"/>
    </row>
    <row r="61" spans="1:11" ht="24.95" customHeight="1">
      <c r="A61" s="462"/>
      <c r="B61" s="462"/>
      <c r="C61" s="1238"/>
      <c r="D61" s="326" t="s">
        <v>70</v>
      </c>
      <c r="E61" s="326"/>
      <c r="F61" s="1243"/>
      <c r="G61" s="1244"/>
      <c r="H61" s="1245"/>
      <c r="I61" s="326" t="s">
        <v>70</v>
      </c>
      <c r="J61" s="1085"/>
      <c r="K61" s="1085"/>
    </row>
    <row r="62" spans="1:11" ht="24.95" customHeight="1">
      <c r="A62" s="462"/>
      <c r="B62" s="462"/>
      <c r="C62" s="1239"/>
      <c r="D62" s="326" t="s">
        <v>71</v>
      </c>
      <c r="E62" s="326"/>
      <c r="F62" s="1246"/>
      <c r="G62" s="1247"/>
      <c r="H62" s="1248"/>
      <c r="I62" s="326" t="s">
        <v>71</v>
      </c>
      <c r="J62" s="1085"/>
      <c r="K62" s="1085"/>
    </row>
  </sheetData>
  <autoFilter ref="E1:E62" xr:uid="{BBC0F376-453A-4330-9EEB-FF05D4E42D4B}"/>
  <mergeCells count="23">
    <mergeCell ref="B15:C15"/>
    <mergeCell ref="D15:K15"/>
    <mergeCell ref="D16:K16"/>
    <mergeCell ref="B57:K57"/>
    <mergeCell ref="C60:C62"/>
    <mergeCell ref="F60:H62"/>
    <mergeCell ref="J60:K60"/>
    <mergeCell ref="J61:K61"/>
    <mergeCell ref="J62:K62"/>
    <mergeCell ref="C11:K11"/>
    <mergeCell ref="B2:K2"/>
    <mergeCell ref="B3:F3"/>
    <mergeCell ref="C4:D4"/>
    <mergeCell ref="E4:F4"/>
    <mergeCell ref="G4:K4"/>
    <mergeCell ref="C5:D5"/>
    <mergeCell ref="E5:F5"/>
    <mergeCell ref="G5:K5"/>
    <mergeCell ref="C6:K6"/>
    <mergeCell ref="B7:C7"/>
    <mergeCell ref="D7:K7"/>
    <mergeCell ref="B10:C10"/>
    <mergeCell ref="D10:K10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6EB36-4737-4EDC-9FEE-1BBD31F697A4}">
  <dimension ref="A1:K30"/>
  <sheetViews>
    <sheetView topLeftCell="A4" workbookViewId="0">
      <selection activeCell="M19" sqref="M19"/>
    </sheetView>
  </sheetViews>
  <sheetFormatPr defaultRowHeight="15"/>
  <cols>
    <col min="1" max="1" width="3.28515625" style="310" customWidth="1"/>
    <col min="2" max="2" width="18.28515625" style="310" customWidth="1"/>
    <col min="3" max="3" width="56.7109375" style="310" customWidth="1"/>
    <col min="4" max="4" width="13.28515625" style="310" customWidth="1"/>
    <col min="5" max="5" width="21.7109375" style="310" customWidth="1"/>
    <col min="6" max="6" width="15" style="310" customWidth="1"/>
    <col min="7" max="8" width="13.28515625" style="310" customWidth="1"/>
    <col min="9" max="9" width="16.7109375" style="310" customWidth="1"/>
    <col min="10" max="10" width="13.28515625" style="310" customWidth="1"/>
    <col min="11" max="11" width="11.7109375" style="310" customWidth="1"/>
    <col min="12" max="16384" width="9.140625" style="310"/>
  </cols>
  <sheetData>
    <row r="1" spans="1:11">
      <c r="A1" s="465"/>
      <c r="B1" s="466"/>
      <c r="C1" s="465"/>
      <c r="D1" s="465"/>
      <c r="E1" s="465"/>
      <c r="F1" s="465"/>
      <c r="G1" s="465"/>
      <c r="H1" s="465"/>
      <c r="I1" s="465"/>
      <c r="J1" s="465"/>
      <c r="K1" s="465"/>
    </row>
    <row r="2" spans="1:11" ht="17.25">
      <c r="A2" s="467"/>
      <c r="B2" s="1251" t="s">
        <v>463</v>
      </c>
      <c r="C2" s="1251"/>
      <c r="D2" s="1251"/>
      <c r="E2" s="1251"/>
      <c r="F2" s="1251"/>
      <c r="G2" s="1251"/>
      <c r="H2" s="1251"/>
      <c r="I2" s="1251"/>
      <c r="J2" s="1251"/>
      <c r="K2" s="1251"/>
    </row>
    <row r="3" spans="1:11" ht="18" thickBot="1">
      <c r="A3" s="467"/>
      <c r="B3" s="1252" t="s">
        <v>678</v>
      </c>
      <c r="C3" s="1252"/>
      <c r="D3" s="1252"/>
      <c r="E3" s="1252"/>
      <c r="F3" s="1252"/>
      <c r="G3" s="467"/>
      <c r="H3" s="467"/>
      <c r="I3" s="467"/>
      <c r="J3" s="467"/>
      <c r="K3" s="467"/>
    </row>
    <row r="4" spans="1:11">
      <c r="A4" s="468"/>
      <c r="B4" s="469" t="s">
        <v>2</v>
      </c>
      <c r="C4" s="1253" t="s">
        <v>677</v>
      </c>
      <c r="D4" s="1253"/>
      <c r="E4" s="1254" t="s">
        <v>464</v>
      </c>
      <c r="F4" s="1254"/>
      <c r="G4" s="1255" t="s">
        <v>4</v>
      </c>
      <c r="H4" s="1255"/>
      <c r="I4" s="1255"/>
      <c r="J4" s="1255"/>
      <c r="K4" s="1255"/>
    </row>
    <row r="5" spans="1:11" ht="15.75" thickBot="1">
      <c r="A5" s="467"/>
      <c r="B5" s="470" t="s">
        <v>465</v>
      </c>
      <c r="C5" s="1256" t="s">
        <v>33</v>
      </c>
      <c r="D5" s="1256"/>
      <c r="E5" s="1257" t="s">
        <v>26</v>
      </c>
      <c r="F5" s="1257"/>
      <c r="G5" s="1258" t="s">
        <v>32</v>
      </c>
      <c r="H5" s="1258"/>
      <c r="I5" s="1258"/>
      <c r="J5" s="1258"/>
      <c r="K5" s="1258"/>
    </row>
    <row r="6" spans="1:11" ht="51.75" customHeight="1">
      <c r="A6" s="467"/>
      <c r="B6" s="471" t="s">
        <v>466</v>
      </c>
      <c r="C6" s="1259" t="s">
        <v>645</v>
      </c>
      <c r="D6" s="1259"/>
      <c r="E6" s="1259"/>
      <c r="F6" s="1259"/>
      <c r="G6" s="1259"/>
      <c r="H6" s="1259"/>
      <c r="I6" s="1259"/>
      <c r="J6" s="1259"/>
      <c r="K6" s="1259"/>
    </row>
    <row r="7" spans="1:11" ht="17.25">
      <c r="A7" s="467"/>
      <c r="B7" s="1260" t="s">
        <v>468</v>
      </c>
      <c r="C7" s="1260"/>
      <c r="D7" s="1261" t="s">
        <v>469</v>
      </c>
      <c r="E7" s="1261"/>
      <c r="F7" s="1261"/>
      <c r="G7" s="1261"/>
      <c r="H7" s="1261"/>
      <c r="I7" s="1261"/>
      <c r="J7" s="1261"/>
      <c r="K7" s="1261"/>
    </row>
    <row r="8" spans="1:11" ht="36">
      <c r="A8" s="467"/>
      <c r="B8" s="472" t="s">
        <v>470</v>
      </c>
      <c r="C8" s="473" t="s">
        <v>471</v>
      </c>
      <c r="D8" s="474" t="s">
        <v>472</v>
      </c>
      <c r="E8" s="474" t="s">
        <v>473</v>
      </c>
      <c r="F8" s="474" t="s">
        <v>474</v>
      </c>
      <c r="G8" s="475" t="s">
        <v>730</v>
      </c>
      <c r="H8" s="475" t="s">
        <v>731</v>
      </c>
      <c r="I8" s="475" t="s">
        <v>475</v>
      </c>
      <c r="J8" s="474" t="s">
        <v>476</v>
      </c>
      <c r="K8" s="476" t="s">
        <v>477</v>
      </c>
    </row>
    <row r="9" spans="1:11">
      <c r="A9" s="467"/>
      <c r="B9" s="560"/>
      <c r="C9" s="561" t="s">
        <v>646</v>
      </c>
      <c r="D9" s="562"/>
      <c r="E9" s="563"/>
      <c r="F9" s="564" t="s">
        <v>647</v>
      </c>
      <c r="G9" s="564" t="s">
        <v>647</v>
      </c>
      <c r="H9" s="564" t="s">
        <v>647</v>
      </c>
      <c r="I9" s="564" t="s">
        <v>647</v>
      </c>
      <c r="J9" s="564" t="s">
        <v>480</v>
      </c>
      <c r="K9" s="565">
        <v>100</v>
      </c>
    </row>
    <row r="10" spans="1:11">
      <c r="A10" s="467"/>
      <c r="B10" s="560"/>
      <c r="C10" s="561" t="s">
        <v>648</v>
      </c>
      <c r="D10" s="562"/>
      <c r="E10" s="563"/>
      <c r="F10" s="564" t="s">
        <v>649</v>
      </c>
      <c r="G10" s="564" t="s">
        <v>649</v>
      </c>
      <c r="H10" s="564" t="s">
        <v>649</v>
      </c>
      <c r="I10" s="564" t="s">
        <v>649</v>
      </c>
      <c r="J10" s="564" t="s">
        <v>480</v>
      </c>
      <c r="K10" s="565">
        <v>100</v>
      </c>
    </row>
    <row r="11" spans="1:11">
      <c r="A11" s="467"/>
      <c r="B11" s="1262" t="s">
        <v>486</v>
      </c>
      <c r="C11" s="1262"/>
      <c r="D11" s="1263"/>
      <c r="E11" s="1263"/>
      <c r="F11" s="1263"/>
      <c r="G11" s="1263"/>
      <c r="H11" s="1263"/>
      <c r="I11" s="1263"/>
      <c r="J11" s="1263"/>
      <c r="K11" s="1263"/>
    </row>
    <row r="12" spans="1:11" ht="30" customHeight="1">
      <c r="A12" s="467"/>
      <c r="B12" s="566" t="s">
        <v>487</v>
      </c>
      <c r="C12" s="1250" t="s">
        <v>650</v>
      </c>
      <c r="D12" s="1250"/>
      <c r="E12" s="1250"/>
      <c r="F12" s="1250"/>
      <c r="G12" s="1250"/>
      <c r="H12" s="1250"/>
      <c r="I12" s="1250"/>
      <c r="J12" s="1250"/>
      <c r="K12" s="1250"/>
    </row>
    <row r="13" spans="1:11">
      <c r="A13" s="467"/>
      <c r="B13" s="567"/>
      <c r="C13" s="568" t="s">
        <v>651</v>
      </c>
      <c r="D13" s="564"/>
      <c r="E13" s="564"/>
      <c r="F13" s="564" t="s">
        <v>652</v>
      </c>
      <c r="G13" s="711">
        <v>3.5000000000000003E-2</v>
      </c>
      <c r="H13" s="711">
        <v>3.5000000000000003E-2</v>
      </c>
      <c r="I13" s="711">
        <v>3.5000000000000003E-2</v>
      </c>
      <c r="J13" s="564" t="s">
        <v>480</v>
      </c>
      <c r="K13" s="565">
        <v>100</v>
      </c>
    </row>
    <row r="14" spans="1:11">
      <c r="A14" s="467"/>
      <c r="B14" s="567" t="s">
        <v>32</v>
      </c>
      <c r="C14" s="568" t="s">
        <v>653</v>
      </c>
      <c r="D14" s="564" t="s">
        <v>482</v>
      </c>
      <c r="E14" s="564"/>
      <c r="F14" s="564" t="s">
        <v>654</v>
      </c>
      <c r="G14" s="564">
        <v>590</v>
      </c>
      <c r="H14" s="564">
        <v>590</v>
      </c>
      <c r="I14" s="564">
        <v>590</v>
      </c>
      <c r="J14" s="564" t="s">
        <v>480</v>
      </c>
      <c r="K14" s="565">
        <v>100</v>
      </c>
    </row>
    <row r="15" spans="1:11">
      <c r="A15" s="467"/>
      <c r="B15" s="567"/>
      <c r="C15" s="568" t="s">
        <v>655</v>
      </c>
      <c r="D15" s="564"/>
      <c r="E15" s="564"/>
      <c r="F15" s="564" t="s">
        <v>534</v>
      </c>
      <c r="G15" s="564">
        <v>29</v>
      </c>
      <c r="H15" s="564">
        <v>29</v>
      </c>
      <c r="I15" s="564">
        <v>29</v>
      </c>
      <c r="J15" s="564" t="s">
        <v>480</v>
      </c>
      <c r="K15" s="565">
        <v>100</v>
      </c>
    </row>
    <row r="16" spans="1:11">
      <c r="A16" s="467"/>
      <c r="B16" s="1264" t="s">
        <v>498</v>
      </c>
      <c r="C16" s="1264"/>
      <c r="D16" s="1265"/>
      <c r="E16" s="1265"/>
      <c r="F16" s="1265"/>
      <c r="G16" s="1265"/>
      <c r="H16" s="1265"/>
      <c r="I16" s="1265"/>
      <c r="J16" s="1265"/>
      <c r="K16" s="1265"/>
    </row>
    <row r="17" spans="1:11">
      <c r="A17" s="467"/>
      <c r="B17" s="569" t="s">
        <v>499</v>
      </c>
      <c r="C17" s="570" t="s">
        <v>500</v>
      </c>
      <c r="D17" s="1263"/>
      <c r="E17" s="1263"/>
      <c r="F17" s="1263"/>
      <c r="G17" s="1263"/>
      <c r="H17" s="1263"/>
      <c r="I17" s="1263"/>
      <c r="J17" s="1263"/>
      <c r="K17" s="1263"/>
    </row>
    <row r="18" spans="1:11" ht="25.5">
      <c r="A18" s="467"/>
      <c r="B18" s="571" t="s">
        <v>104</v>
      </c>
      <c r="C18" s="572" t="s">
        <v>105</v>
      </c>
      <c r="D18" s="573"/>
      <c r="E18" s="574" t="s">
        <v>106</v>
      </c>
      <c r="F18" s="575">
        <v>1055000</v>
      </c>
      <c r="G18" s="575">
        <v>968450</v>
      </c>
      <c r="H18" s="575">
        <v>968450</v>
      </c>
      <c r="I18" s="575">
        <v>386785</v>
      </c>
      <c r="J18" s="575">
        <f>H18-I18</f>
        <v>581665</v>
      </c>
      <c r="K18" s="576">
        <f>I18/H18*100</f>
        <v>39.938561619082037</v>
      </c>
    </row>
    <row r="19" spans="1:11">
      <c r="A19" s="467"/>
      <c r="B19" s="571"/>
      <c r="C19" s="572"/>
      <c r="D19" s="573"/>
      <c r="E19" s="577" t="s">
        <v>501</v>
      </c>
      <c r="F19" s="575">
        <v>721466742</v>
      </c>
      <c r="G19" s="575">
        <v>571022000</v>
      </c>
      <c r="H19" s="575">
        <v>571022000</v>
      </c>
      <c r="I19" s="575">
        <v>249524143</v>
      </c>
      <c r="J19" s="575">
        <f t="shared" ref="J19:J25" si="0">H19-I19</f>
        <v>321497857</v>
      </c>
      <c r="K19" s="576">
        <f>I19/H19*100</f>
        <v>43.697816021099015</v>
      </c>
    </row>
    <row r="20" spans="1:11" ht="25.5">
      <c r="A20" s="467"/>
      <c r="B20" s="571" t="s">
        <v>107</v>
      </c>
      <c r="C20" s="572" t="s">
        <v>108</v>
      </c>
      <c r="D20" s="573"/>
      <c r="E20" s="577" t="s">
        <v>109</v>
      </c>
      <c r="F20" s="575">
        <v>1</v>
      </c>
      <c r="G20" s="575">
        <v>1</v>
      </c>
      <c r="H20" s="575">
        <v>1</v>
      </c>
      <c r="I20" s="575">
        <v>1</v>
      </c>
      <c r="J20" s="575">
        <f t="shared" si="0"/>
        <v>0</v>
      </c>
      <c r="K20" s="578">
        <v>100</v>
      </c>
    </row>
    <row r="21" spans="1:11">
      <c r="A21" s="467"/>
      <c r="B21" s="571"/>
      <c r="C21" s="572"/>
      <c r="D21" s="573"/>
      <c r="E21" s="577" t="s">
        <v>501</v>
      </c>
      <c r="F21" s="579">
        <v>19233757</v>
      </c>
      <c r="G21" s="579">
        <v>85820000</v>
      </c>
      <c r="H21" s="579">
        <v>87020000</v>
      </c>
      <c r="I21" s="579">
        <v>213600</v>
      </c>
      <c r="J21" s="575">
        <f t="shared" si="0"/>
        <v>86806400</v>
      </c>
      <c r="K21" s="578">
        <f>I21/H21*100</f>
        <v>0.24546081360606758</v>
      </c>
    </row>
    <row r="22" spans="1:11">
      <c r="A22" s="467"/>
      <c r="B22" s="571" t="s">
        <v>154</v>
      </c>
      <c r="C22" s="572" t="s">
        <v>155</v>
      </c>
      <c r="D22" s="573"/>
      <c r="E22" s="577" t="s">
        <v>110</v>
      </c>
      <c r="F22" s="579">
        <v>1</v>
      </c>
      <c r="G22" s="579">
        <v>1</v>
      </c>
      <c r="H22" s="579">
        <v>1</v>
      </c>
      <c r="I22" s="579">
        <v>1</v>
      </c>
      <c r="J22" s="575">
        <f t="shared" si="0"/>
        <v>0</v>
      </c>
      <c r="K22" s="578">
        <f t="shared" ref="K22:K25" si="1">I22/H22*100</f>
        <v>100</v>
      </c>
    </row>
    <row r="23" spans="1:11">
      <c r="A23" s="467"/>
      <c r="B23" s="571"/>
      <c r="C23" s="572"/>
      <c r="D23" s="573"/>
      <c r="E23" s="577" t="s">
        <v>501</v>
      </c>
      <c r="F23" s="579">
        <v>202000000</v>
      </c>
      <c r="G23" s="579">
        <v>56934000</v>
      </c>
      <c r="H23" s="579">
        <v>56934000</v>
      </c>
      <c r="I23" s="579">
        <v>56933954</v>
      </c>
      <c r="J23" s="575">
        <f t="shared" si="0"/>
        <v>46</v>
      </c>
      <c r="K23" s="578">
        <f t="shared" si="1"/>
        <v>99.999919204693157</v>
      </c>
    </row>
    <row r="24" spans="1:11" ht="25.5">
      <c r="A24" s="467"/>
      <c r="B24" s="571" t="s">
        <v>688</v>
      </c>
      <c r="C24" s="572" t="s">
        <v>724</v>
      </c>
      <c r="D24" s="573"/>
      <c r="E24" s="577" t="s">
        <v>110</v>
      </c>
      <c r="F24" s="575">
        <v>0</v>
      </c>
      <c r="G24" s="579">
        <v>1</v>
      </c>
      <c r="H24" s="579">
        <v>1</v>
      </c>
      <c r="I24" s="579">
        <v>0</v>
      </c>
      <c r="J24" s="575">
        <f t="shared" si="0"/>
        <v>1</v>
      </c>
      <c r="K24" s="578">
        <f t="shared" si="1"/>
        <v>0</v>
      </c>
    </row>
    <row r="25" spans="1:11" ht="15.75" thickBot="1">
      <c r="A25" s="467"/>
      <c r="B25" s="571"/>
      <c r="C25" s="572"/>
      <c r="D25" s="573"/>
      <c r="E25" s="577" t="s">
        <v>501</v>
      </c>
      <c r="F25" s="575">
        <v>0</v>
      </c>
      <c r="G25" s="579">
        <v>73066000</v>
      </c>
      <c r="H25" s="579">
        <v>73066000</v>
      </c>
      <c r="I25" s="579">
        <v>0</v>
      </c>
      <c r="J25" s="575">
        <f t="shared" si="0"/>
        <v>73066000</v>
      </c>
      <c r="K25" s="578">
        <f t="shared" si="1"/>
        <v>0</v>
      </c>
    </row>
    <row r="26" spans="1:11">
      <c r="A26" s="465"/>
      <c r="B26" s="1266"/>
      <c r="C26" s="1266"/>
      <c r="D26" s="1266"/>
      <c r="E26" s="1266"/>
      <c r="F26" s="1266"/>
      <c r="G26" s="1266"/>
      <c r="H26" s="1266"/>
      <c r="I26" s="1266"/>
      <c r="J26" s="1266"/>
      <c r="K26" s="1266"/>
    </row>
    <row r="27" spans="1:11">
      <c r="A27" s="465"/>
      <c r="B27" s="477"/>
      <c r="C27" s="465"/>
      <c r="D27" s="465"/>
      <c r="E27" s="465"/>
      <c r="F27" s="465"/>
      <c r="G27" s="465"/>
      <c r="H27" s="465"/>
      <c r="I27" s="465"/>
      <c r="J27" s="465"/>
      <c r="K27" s="465"/>
    </row>
    <row r="28" spans="1:11">
      <c r="A28" s="465"/>
      <c r="B28" s="465"/>
      <c r="C28" s="1267" t="s">
        <v>111</v>
      </c>
      <c r="D28" s="478" t="s">
        <v>69</v>
      </c>
      <c r="E28" s="479"/>
      <c r="F28" s="1270" t="s">
        <v>68</v>
      </c>
      <c r="G28" s="1271"/>
      <c r="H28" s="1272"/>
      <c r="I28" s="478" t="s">
        <v>69</v>
      </c>
      <c r="J28" s="1279"/>
      <c r="K28" s="1279"/>
    </row>
    <row r="29" spans="1:11">
      <c r="A29" s="465"/>
      <c r="B29" s="465"/>
      <c r="C29" s="1268"/>
      <c r="D29" s="478" t="s">
        <v>70</v>
      </c>
      <c r="E29" s="478"/>
      <c r="F29" s="1273"/>
      <c r="G29" s="1274"/>
      <c r="H29" s="1275"/>
      <c r="I29" s="478" t="s">
        <v>70</v>
      </c>
      <c r="J29" s="1280"/>
      <c r="K29" s="1280"/>
    </row>
    <row r="30" spans="1:11">
      <c r="A30" s="465"/>
      <c r="B30" s="465"/>
      <c r="C30" s="1269"/>
      <c r="D30" s="478" t="s">
        <v>71</v>
      </c>
      <c r="E30" s="478"/>
      <c r="F30" s="1276"/>
      <c r="G30" s="1277"/>
      <c r="H30" s="1278"/>
      <c r="I30" s="478" t="s">
        <v>71</v>
      </c>
      <c r="J30" s="1280"/>
      <c r="K30" s="1280"/>
    </row>
  </sheetData>
  <mergeCells count="23">
    <mergeCell ref="B16:C16"/>
    <mergeCell ref="D16:K16"/>
    <mergeCell ref="D17:K17"/>
    <mergeCell ref="B26:K26"/>
    <mergeCell ref="C28:C30"/>
    <mergeCell ref="F28:H30"/>
    <mergeCell ref="J28:K28"/>
    <mergeCell ref="J29:K29"/>
    <mergeCell ref="J30:K30"/>
    <mergeCell ref="C12:K12"/>
    <mergeCell ref="B2:K2"/>
    <mergeCell ref="B3:F3"/>
    <mergeCell ref="C4:D4"/>
    <mergeCell ref="E4:F4"/>
    <mergeCell ref="G4:K4"/>
    <mergeCell ref="C5:D5"/>
    <mergeCell ref="E5:F5"/>
    <mergeCell ref="G5:K5"/>
    <mergeCell ref="C6:K6"/>
    <mergeCell ref="B7:C7"/>
    <mergeCell ref="D7:K7"/>
    <mergeCell ref="B11:C11"/>
    <mergeCell ref="D11:K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2CEE7-7F35-47B0-976D-FDE1720E3AF3}">
  <dimension ref="A1:S48"/>
  <sheetViews>
    <sheetView topLeftCell="C1" workbookViewId="0">
      <pane xSplit="5" ySplit="4" topLeftCell="H26" activePane="bottomRight" state="frozen"/>
      <selection activeCell="C1" sqref="C1"/>
      <selection pane="topRight" activeCell="H1" sqref="H1"/>
      <selection pane="bottomLeft" activeCell="C5" sqref="C5"/>
      <selection pane="bottomRight" activeCell="N45" sqref="N45:P45"/>
    </sheetView>
  </sheetViews>
  <sheetFormatPr defaultRowHeight="15"/>
  <cols>
    <col min="1" max="2" width="0" hidden="1" customWidth="1"/>
    <col min="3" max="3" width="5.7109375" customWidth="1"/>
    <col min="4" max="4" width="7.140625" customWidth="1"/>
    <col min="5" max="5" width="31.140625" customWidth="1"/>
    <col min="6" max="6" width="6.7109375" customWidth="1"/>
    <col min="7" max="7" width="15" customWidth="1"/>
    <col min="9" max="9" width="10.85546875" customWidth="1"/>
    <col min="10" max="10" width="12" customWidth="1"/>
    <col min="11" max="11" width="10.5703125" customWidth="1"/>
    <col min="12" max="12" width="11.42578125" customWidth="1"/>
    <col min="13" max="13" width="6.140625" customWidth="1"/>
    <col min="14" max="14" width="5.85546875" customWidth="1"/>
    <col min="16" max="16" width="10.5703125" customWidth="1"/>
    <col min="17" max="17" width="11.5703125" customWidth="1"/>
  </cols>
  <sheetData>
    <row r="1" spans="1:19" ht="10.5" customHeight="1">
      <c r="A1" s="48"/>
      <c r="B1" s="48"/>
      <c r="C1" s="49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9">
      <c r="A2" s="3"/>
      <c r="B2" s="3"/>
      <c r="C2" s="785" t="s">
        <v>112</v>
      </c>
      <c r="D2" s="785"/>
      <c r="E2" s="785"/>
      <c r="F2" s="785"/>
      <c r="G2" s="785"/>
      <c r="H2" s="785"/>
      <c r="I2" s="785"/>
      <c r="J2" s="785"/>
      <c r="K2" s="785"/>
      <c r="L2" s="785"/>
      <c r="M2" s="785"/>
      <c r="N2" s="785"/>
      <c r="O2" s="785"/>
      <c r="P2" s="785"/>
      <c r="Q2" s="785"/>
    </row>
    <row r="3" spans="1:19" ht="15.75" thickBot="1">
      <c r="A3" s="3"/>
      <c r="B3" s="3"/>
      <c r="C3" s="786" t="s">
        <v>678</v>
      </c>
      <c r="D3" s="786"/>
      <c r="E3" s="786"/>
      <c r="F3" s="786"/>
      <c r="G3" s="786"/>
      <c r="H3" s="786"/>
      <c r="I3" s="786"/>
      <c r="J3" s="786"/>
      <c r="K3" s="786"/>
      <c r="L3" s="786"/>
      <c r="M3" s="786"/>
      <c r="N3" s="786"/>
      <c r="O3" s="786"/>
      <c r="P3" s="786"/>
      <c r="Q3" s="786"/>
    </row>
    <row r="4" spans="1:19" ht="37.5" thickTop="1" thickBot="1">
      <c r="A4" s="793"/>
      <c r="B4" s="793"/>
      <c r="C4" s="110" t="s">
        <v>113</v>
      </c>
      <c r="D4" s="111" t="s">
        <v>114</v>
      </c>
      <c r="E4" s="111" t="s">
        <v>115</v>
      </c>
      <c r="F4" s="111" t="s">
        <v>116</v>
      </c>
      <c r="G4" s="111" t="s">
        <v>117</v>
      </c>
      <c r="H4" s="112" t="s">
        <v>118</v>
      </c>
      <c r="I4" s="112" t="s">
        <v>119</v>
      </c>
      <c r="J4" s="112" t="s">
        <v>120</v>
      </c>
      <c r="K4" s="112" t="s">
        <v>121</v>
      </c>
      <c r="L4" s="112" t="s">
        <v>122</v>
      </c>
      <c r="M4" s="114" t="s">
        <v>123</v>
      </c>
      <c r="N4" s="112" t="s">
        <v>124</v>
      </c>
      <c r="O4" s="112" t="s">
        <v>125</v>
      </c>
      <c r="P4" s="112" t="s">
        <v>126</v>
      </c>
      <c r="Q4" s="113" t="s">
        <v>79</v>
      </c>
    </row>
    <row r="5" spans="1:19">
      <c r="A5" s="3"/>
      <c r="B5" s="3"/>
      <c r="C5" s="104" t="s">
        <v>4</v>
      </c>
      <c r="D5" s="105" t="s">
        <v>28</v>
      </c>
      <c r="E5" s="105" t="s">
        <v>29</v>
      </c>
      <c r="F5" s="666">
        <v>2026</v>
      </c>
      <c r="G5" s="107" t="s">
        <v>92</v>
      </c>
      <c r="H5" s="108">
        <v>0</v>
      </c>
      <c r="I5" s="108">
        <v>127984000</v>
      </c>
      <c r="J5" s="108">
        <v>1272140000</v>
      </c>
      <c r="K5" s="108">
        <v>212100000</v>
      </c>
      <c r="L5" s="261">
        <v>200755000</v>
      </c>
      <c r="M5" s="678">
        <v>0</v>
      </c>
      <c r="N5" s="108">
        <v>0</v>
      </c>
      <c r="O5" s="108">
        <v>3500000</v>
      </c>
      <c r="P5" s="108">
        <v>10000000</v>
      </c>
      <c r="Q5" s="109">
        <f>SUM(H5:P5)</f>
        <v>1826479000</v>
      </c>
    </row>
    <row r="6" spans="1:19">
      <c r="A6" s="3"/>
      <c r="B6" s="3"/>
      <c r="C6" s="104" t="s">
        <v>4</v>
      </c>
      <c r="D6" s="105" t="s">
        <v>28</v>
      </c>
      <c r="E6" s="105" t="s">
        <v>29</v>
      </c>
      <c r="F6" s="666">
        <v>2026</v>
      </c>
      <c r="G6" s="107" t="s">
        <v>93</v>
      </c>
      <c r="H6" s="261">
        <v>0</v>
      </c>
      <c r="I6" s="261">
        <v>127984000</v>
      </c>
      <c r="J6" s="261">
        <v>1272140000</v>
      </c>
      <c r="K6" s="261">
        <v>212100000</v>
      </c>
      <c r="L6" s="261">
        <v>200755000</v>
      </c>
      <c r="M6" s="677">
        <v>0</v>
      </c>
      <c r="N6" s="261">
        <v>0</v>
      </c>
      <c r="O6" s="261">
        <v>3500000</v>
      </c>
      <c r="P6" s="261">
        <v>13641876</v>
      </c>
      <c r="Q6" s="109">
        <f t="shared" ref="Q6:Q9" si="0">SUM(H6:P6)</f>
        <v>1830120876</v>
      </c>
    </row>
    <row r="7" spans="1:19">
      <c r="A7" s="3"/>
      <c r="B7" s="3"/>
      <c r="C7" s="104" t="s">
        <v>4</v>
      </c>
      <c r="D7" s="105" t="s">
        <v>28</v>
      </c>
      <c r="E7" s="105" t="s">
        <v>29</v>
      </c>
      <c r="F7" s="666">
        <v>2026</v>
      </c>
      <c r="G7" s="107" t="s">
        <v>127</v>
      </c>
      <c r="H7" s="261">
        <v>1572060</v>
      </c>
      <c r="I7" s="261">
        <f>32016000</f>
        <v>32016000</v>
      </c>
      <c r="J7" s="261">
        <v>372754497</v>
      </c>
      <c r="K7" s="261">
        <v>61076057</v>
      </c>
      <c r="L7" s="261">
        <v>42448963</v>
      </c>
      <c r="M7" s="261">
        <v>0</v>
      </c>
      <c r="N7" s="261">
        <v>0</v>
      </c>
      <c r="O7" s="261">
        <v>2020298</v>
      </c>
      <c r="P7" s="261">
        <v>5879394</v>
      </c>
      <c r="Q7" s="109">
        <f t="shared" si="0"/>
        <v>517767269</v>
      </c>
    </row>
    <row r="8" spans="1:19">
      <c r="A8" s="3"/>
      <c r="B8" s="3"/>
      <c r="C8" s="104" t="s">
        <v>4</v>
      </c>
      <c r="D8" s="105" t="s">
        <v>28</v>
      </c>
      <c r="E8" s="105" t="s">
        <v>29</v>
      </c>
      <c r="F8" s="666">
        <v>2026</v>
      </c>
      <c r="G8" s="107" t="s">
        <v>95</v>
      </c>
      <c r="H8" s="261">
        <v>0</v>
      </c>
      <c r="I8" s="261">
        <v>0</v>
      </c>
      <c r="J8" s="261">
        <v>0</v>
      </c>
      <c r="K8" s="261">
        <v>0</v>
      </c>
      <c r="L8" s="261">
        <v>43165472</v>
      </c>
      <c r="M8" s="261">
        <v>0</v>
      </c>
      <c r="N8" s="261">
        <v>0</v>
      </c>
      <c r="O8" s="261">
        <v>0</v>
      </c>
      <c r="P8" s="261">
        <v>0</v>
      </c>
      <c r="Q8" s="109">
        <f t="shared" si="0"/>
        <v>43165472</v>
      </c>
    </row>
    <row r="9" spans="1:19">
      <c r="A9" s="3"/>
      <c r="B9" s="3"/>
      <c r="C9" s="104" t="s">
        <v>4</v>
      </c>
      <c r="D9" s="105"/>
      <c r="E9" s="105" t="s">
        <v>100</v>
      </c>
      <c r="F9" s="666">
        <v>2026</v>
      </c>
      <c r="G9" s="107"/>
      <c r="H9" s="108">
        <f>H6-H7</f>
        <v>-1572060</v>
      </c>
      <c r="I9" s="256">
        <f t="shared" ref="I9:P9" si="1">I6-I7</f>
        <v>95968000</v>
      </c>
      <c r="J9" s="256">
        <f t="shared" si="1"/>
        <v>899385503</v>
      </c>
      <c r="K9" s="256">
        <f t="shared" si="1"/>
        <v>151023943</v>
      </c>
      <c r="L9" s="256">
        <f t="shared" si="1"/>
        <v>158306037</v>
      </c>
      <c r="M9" s="256">
        <f t="shared" si="1"/>
        <v>0</v>
      </c>
      <c r="N9" s="256">
        <f t="shared" si="1"/>
        <v>0</v>
      </c>
      <c r="O9" s="256">
        <f t="shared" si="1"/>
        <v>1479702</v>
      </c>
      <c r="P9" s="256">
        <f t="shared" si="1"/>
        <v>7762482</v>
      </c>
      <c r="Q9" s="109">
        <f t="shared" si="0"/>
        <v>1312353607</v>
      </c>
    </row>
    <row r="10" spans="1:19">
      <c r="A10" s="3"/>
      <c r="B10" s="3"/>
      <c r="C10" s="295" t="s">
        <v>4</v>
      </c>
      <c r="D10" s="296"/>
      <c r="E10" s="296" t="s">
        <v>101</v>
      </c>
      <c r="F10" s="296">
        <v>2026</v>
      </c>
      <c r="G10" s="292"/>
      <c r="H10" s="293"/>
      <c r="I10" s="293">
        <f t="shared" ref="I10:Q10" si="2">I7/I6*100</f>
        <v>25.015626953369168</v>
      </c>
      <c r="J10" s="293">
        <f t="shared" si="2"/>
        <v>29.301373826780068</v>
      </c>
      <c r="K10" s="293">
        <f t="shared" si="2"/>
        <v>28.79587788778878</v>
      </c>
      <c r="L10" s="293">
        <f t="shared" si="2"/>
        <v>21.144660406963713</v>
      </c>
      <c r="M10" s="293">
        <v>0</v>
      </c>
      <c r="N10" s="293">
        <v>0</v>
      </c>
      <c r="O10" s="293">
        <f t="shared" si="2"/>
        <v>57.722799999999999</v>
      </c>
      <c r="P10" s="293">
        <f t="shared" si="2"/>
        <v>43.098134010307675</v>
      </c>
      <c r="Q10" s="294">
        <f t="shared" si="2"/>
        <v>28.291424669809622</v>
      </c>
    </row>
    <row r="11" spans="1:19">
      <c r="A11" s="3"/>
      <c r="B11" s="3"/>
      <c r="C11" s="104" t="s">
        <v>4</v>
      </c>
      <c r="D11" s="105"/>
      <c r="E11" s="105" t="s">
        <v>128</v>
      </c>
      <c r="F11" s="666">
        <v>2026</v>
      </c>
      <c r="G11" s="107" t="s">
        <v>127</v>
      </c>
      <c r="H11" s="108"/>
      <c r="I11" s="108"/>
      <c r="J11" s="108"/>
      <c r="K11" s="108"/>
      <c r="L11" s="108"/>
      <c r="M11" s="115"/>
      <c r="N11" s="108"/>
      <c r="O11" s="108"/>
      <c r="P11" s="108"/>
      <c r="Q11" s="109">
        <f>SUM(H11:P11)</f>
        <v>0</v>
      </c>
    </row>
    <row r="12" spans="1:19">
      <c r="A12" s="3"/>
      <c r="B12" s="3"/>
      <c r="C12" s="104" t="s">
        <v>4</v>
      </c>
      <c r="D12" s="105" t="s">
        <v>30</v>
      </c>
      <c r="E12" s="105" t="s">
        <v>31</v>
      </c>
      <c r="F12" s="666">
        <v>2026</v>
      </c>
      <c r="G12" s="107" t="s">
        <v>92</v>
      </c>
      <c r="H12" s="108">
        <v>0</v>
      </c>
      <c r="I12" s="108">
        <v>5000000</v>
      </c>
      <c r="J12" s="108">
        <v>520470000</v>
      </c>
      <c r="K12" s="108">
        <v>88770000</v>
      </c>
      <c r="L12" s="108">
        <v>86737000</v>
      </c>
      <c r="M12" s="115">
        <v>0</v>
      </c>
      <c r="N12" s="108">
        <v>0</v>
      </c>
      <c r="O12" s="108">
        <v>0</v>
      </c>
      <c r="P12" s="108">
        <v>0</v>
      </c>
      <c r="Q12" s="109">
        <f>SUM(H12:P12)</f>
        <v>700977000</v>
      </c>
      <c r="S12" s="281"/>
    </row>
    <row r="13" spans="1:19">
      <c r="A13" s="3"/>
      <c r="B13" s="3"/>
      <c r="C13" s="104" t="s">
        <v>4</v>
      </c>
      <c r="D13" s="105" t="s">
        <v>30</v>
      </c>
      <c r="E13" s="105" t="s">
        <v>31</v>
      </c>
      <c r="F13" s="666">
        <v>2026</v>
      </c>
      <c r="G13" s="107" t="s">
        <v>93</v>
      </c>
      <c r="H13" s="261">
        <v>0</v>
      </c>
      <c r="I13" s="261">
        <v>5000000</v>
      </c>
      <c r="J13" s="261">
        <v>520470000</v>
      </c>
      <c r="K13" s="261">
        <v>88770000</v>
      </c>
      <c r="L13" s="261">
        <v>86737000</v>
      </c>
      <c r="M13" s="115">
        <v>0</v>
      </c>
      <c r="N13" s="261">
        <v>0</v>
      </c>
      <c r="O13" s="261">
        <v>0</v>
      </c>
      <c r="P13" s="261">
        <v>2310000</v>
      </c>
      <c r="Q13" s="109">
        <f t="shared" ref="Q13:Q16" si="3">SUM(H13:P13)</f>
        <v>703287000</v>
      </c>
    </row>
    <row r="14" spans="1:19">
      <c r="A14" s="3"/>
      <c r="B14" s="3"/>
      <c r="C14" s="104" t="s">
        <v>4</v>
      </c>
      <c r="D14" s="105" t="s">
        <v>30</v>
      </c>
      <c r="E14" s="105" t="s">
        <v>31</v>
      </c>
      <c r="F14" s="666">
        <v>2026</v>
      </c>
      <c r="G14" s="107" t="s">
        <v>127</v>
      </c>
      <c r="H14" s="261">
        <v>0</v>
      </c>
      <c r="I14" s="261">
        <v>0</v>
      </c>
      <c r="J14" s="261">
        <v>166223400</v>
      </c>
      <c r="K14" s="261">
        <v>27156192</v>
      </c>
      <c r="L14" s="261">
        <v>17738420</v>
      </c>
      <c r="M14" s="261">
        <v>0</v>
      </c>
      <c r="N14" s="261">
        <v>0</v>
      </c>
      <c r="O14" s="261">
        <v>0</v>
      </c>
      <c r="P14" s="261">
        <v>938400</v>
      </c>
      <c r="Q14" s="109">
        <f t="shared" si="3"/>
        <v>212056412</v>
      </c>
    </row>
    <row r="15" spans="1:19">
      <c r="A15" s="3"/>
      <c r="B15" s="3"/>
      <c r="C15" s="104" t="s">
        <v>4</v>
      </c>
      <c r="D15" s="105" t="s">
        <v>30</v>
      </c>
      <c r="E15" s="105" t="s">
        <v>31</v>
      </c>
      <c r="F15" s="666">
        <v>2026</v>
      </c>
      <c r="G15" s="107" t="s">
        <v>95</v>
      </c>
      <c r="H15" s="261">
        <v>0</v>
      </c>
      <c r="I15" s="261">
        <v>0</v>
      </c>
      <c r="J15" s="261">
        <v>0</v>
      </c>
      <c r="K15" s="261">
        <v>0</v>
      </c>
      <c r="L15" s="261">
        <v>16273880</v>
      </c>
      <c r="M15" s="261">
        <v>0</v>
      </c>
      <c r="N15" s="261">
        <v>0</v>
      </c>
      <c r="O15" s="261">
        <v>0</v>
      </c>
      <c r="P15" s="261">
        <v>0</v>
      </c>
      <c r="Q15" s="109">
        <f t="shared" si="3"/>
        <v>16273880</v>
      </c>
    </row>
    <row r="16" spans="1:19">
      <c r="A16" s="3"/>
      <c r="B16" s="3"/>
      <c r="C16" s="104" t="s">
        <v>4</v>
      </c>
      <c r="D16" s="105"/>
      <c r="E16" s="105" t="s">
        <v>100</v>
      </c>
      <c r="F16" s="666">
        <v>2026</v>
      </c>
      <c r="G16" s="107"/>
      <c r="H16" s="261">
        <f>H13-H14</f>
        <v>0</v>
      </c>
      <c r="I16" s="261">
        <f t="shared" ref="I16:P16" si="4">I13-I14</f>
        <v>5000000</v>
      </c>
      <c r="J16" s="261">
        <f t="shared" si="4"/>
        <v>354246600</v>
      </c>
      <c r="K16" s="261">
        <f t="shared" si="4"/>
        <v>61613808</v>
      </c>
      <c r="L16" s="261">
        <f t="shared" si="4"/>
        <v>68998580</v>
      </c>
      <c r="M16" s="261">
        <f t="shared" si="4"/>
        <v>0</v>
      </c>
      <c r="N16" s="261">
        <f t="shared" si="4"/>
        <v>0</v>
      </c>
      <c r="O16" s="261">
        <f t="shared" si="4"/>
        <v>0</v>
      </c>
      <c r="P16" s="261">
        <f t="shared" si="4"/>
        <v>1371600</v>
      </c>
      <c r="Q16" s="109">
        <f t="shared" si="3"/>
        <v>491230588</v>
      </c>
    </row>
    <row r="17" spans="1:17">
      <c r="A17" s="3"/>
      <c r="B17" s="3"/>
      <c r="C17" s="295" t="s">
        <v>4</v>
      </c>
      <c r="D17" s="296"/>
      <c r="E17" s="296" t="s">
        <v>101</v>
      </c>
      <c r="F17" s="296">
        <v>2026</v>
      </c>
      <c r="G17" s="292"/>
      <c r="H17" s="293"/>
      <c r="I17" s="293">
        <f t="shared" ref="I17:Q17" si="5">I14/I13*100</f>
        <v>0</v>
      </c>
      <c r="J17" s="293">
        <f t="shared" si="5"/>
        <v>31.937172171306706</v>
      </c>
      <c r="K17" s="293">
        <f t="shared" si="5"/>
        <v>30.591632308212237</v>
      </c>
      <c r="L17" s="293">
        <f t="shared" si="5"/>
        <v>20.450811072552661</v>
      </c>
      <c r="M17" s="293">
        <v>0</v>
      </c>
      <c r="N17" s="293">
        <v>0</v>
      </c>
      <c r="O17" s="293">
        <v>0</v>
      </c>
      <c r="P17" s="293">
        <f t="shared" si="5"/>
        <v>40.623376623376622</v>
      </c>
      <c r="Q17" s="294">
        <f t="shared" si="5"/>
        <v>30.152187087206215</v>
      </c>
    </row>
    <row r="18" spans="1:17">
      <c r="A18" s="3"/>
      <c r="B18" s="3"/>
      <c r="C18" s="104" t="s">
        <v>4</v>
      </c>
      <c r="D18" s="105" t="s">
        <v>32</v>
      </c>
      <c r="E18" s="105" t="s">
        <v>33</v>
      </c>
      <c r="F18" s="105">
        <v>2026</v>
      </c>
      <c r="G18" s="107" t="s">
        <v>92</v>
      </c>
      <c r="H18" s="108">
        <v>0</v>
      </c>
      <c r="I18" s="108">
        <v>130000000</v>
      </c>
      <c r="J18" s="108">
        <v>488342000</v>
      </c>
      <c r="K18" s="108">
        <v>82680000</v>
      </c>
      <c r="L18" s="108">
        <v>85820000</v>
      </c>
      <c r="M18" s="115">
        <v>0</v>
      </c>
      <c r="N18" s="108">
        <v>0</v>
      </c>
      <c r="O18" s="108">
        <v>0</v>
      </c>
      <c r="P18" s="108">
        <v>0</v>
      </c>
      <c r="Q18" s="109">
        <f>SUM(H18:P18)</f>
        <v>786842000</v>
      </c>
    </row>
    <row r="19" spans="1:17">
      <c r="A19" s="3"/>
      <c r="B19" s="3"/>
      <c r="C19" s="104" t="s">
        <v>4</v>
      </c>
      <c r="D19" s="105" t="s">
        <v>32</v>
      </c>
      <c r="E19" s="105" t="s">
        <v>33</v>
      </c>
      <c r="F19" s="666">
        <v>2026</v>
      </c>
      <c r="G19" s="107" t="s">
        <v>93</v>
      </c>
      <c r="H19" s="261">
        <v>0</v>
      </c>
      <c r="I19" s="261">
        <v>130000000</v>
      </c>
      <c r="J19" s="261">
        <v>488342000</v>
      </c>
      <c r="K19" s="261">
        <v>82680000</v>
      </c>
      <c r="L19" s="261">
        <v>85820000</v>
      </c>
      <c r="M19" s="261">
        <v>0</v>
      </c>
      <c r="N19" s="261">
        <v>0</v>
      </c>
      <c r="O19" s="261">
        <v>0</v>
      </c>
      <c r="P19" s="261">
        <v>1200000</v>
      </c>
      <c r="Q19" s="109">
        <f t="shared" ref="Q19:Q22" si="6">SUM(H19:P19)</f>
        <v>788042000</v>
      </c>
    </row>
    <row r="20" spans="1:17">
      <c r="A20" s="3"/>
      <c r="B20" s="3"/>
      <c r="C20" s="104" t="s">
        <v>4</v>
      </c>
      <c r="D20" s="105" t="s">
        <v>32</v>
      </c>
      <c r="E20" s="105" t="s">
        <v>33</v>
      </c>
      <c r="F20" s="666">
        <v>2026</v>
      </c>
      <c r="G20" s="107" t="s">
        <v>127</v>
      </c>
      <c r="H20" s="261">
        <v>0</v>
      </c>
      <c r="I20" s="261">
        <v>56933954</v>
      </c>
      <c r="J20" s="261">
        <v>213435410</v>
      </c>
      <c r="K20" s="261">
        <v>36089733</v>
      </c>
      <c r="L20" s="261">
        <v>0</v>
      </c>
      <c r="M20" s="261">
        <v>0</v>
      </c>
      <c r="N20" s="261">
        <v>0</v>
      </c>
      <c r="O20" s="261">
        <v>0</v>
      </c>
      <c r="P20" s="261">
        <v>213600</v>
      </c>
      <c r="Q20" s="109">
        <f t="shared" si="6"/>
        <v>306672697</v>
      </c>
    </row>
    <row r="21" spans="1:17">
      <c r="A21" s="3"/>
      <c r="B21" s="3"/>
      <c r="C21" s="104" t="s">
        <v>4</v>
      </c>
      <c r="D21" s="105" t="s">
        <v>32</v>
      </c>
      <c r="E21" s="105" t="s">
        <v>33</v>
      </c>
      <c r="F21" s="666">
        <v>2026</v>
      </c>
      <c r="G21" s="107" t="s">
        <v>95</v>
      </c>
      <c r="H21" s="261">
        <v>0</v>
      </c>
      <c r="I21" s="261">
        <v>0</v>
      </c>
      <c r="J21" s="261">
        <v>0</v>
      </c>
      <c r="K21" s="261">
        <v>0</v>
      </c>
      <c r="L21" s="261">
        <v>0</v>
      </c>
      <c r="M21" s="261">
        <v>0</v>
      </c>
      <c r="N21" s="261">
        <v>0</v>
      </c>
      <c r="O21" s="261">
        <v>0</v>
      </c>
      <c r="P21" s="261">
        <v>0</v>
      </c>
      <c r="Q21" s="109">
        <f t="shared" si="6"/>
        <v>0</v>
      </c>
    </row>
    <row r="22" spans="1:17">
      <c r="A22" s="3"/>
      <c r="B22" s="3"/>
      <c r="C22" s="104" t="s">
        <v>4</v>
      </c>
      <c r="D22" s="105"/>
      <c r="E22" s="105" t="s">
        <v>100</v>
      </c>
      <c r="F22" s="666">
        <v>2026</v>
      </c>
      <c r="G22" s="107"/>
      <c r="H22" s="261">
        <f>H19-H20</f>
        <v>0</v>
      </c>
      <c r="I22" s="261">
        <f t="shared" ref="I22:P22" si="7">I19-I20</f>
        <v>73066046</v>
      </c>
      <c r="J22" s="261">
        <f t="shared" si="7"/>
        <v>274906590</v>
      </c>
      <c r="K22" s="261">
        <f t="shared" si="7"/>
        <v>46590267</v>
      </c>
      <c r="L22" s="261">
        <f t="shared" si="7"/>
        <v>85820000</v>
      </c>
      <c r="M22" s="261">
        <f t="shared" si="7"/>
        <v>0</v>
      </c>
      <c r="N22" s="261">
        <f t="shared" si="7"/>
        <v>0</v>
      </c>
      <c r="O22" s="261">
        <f t="shared" si="7"/>
        <v>0</v>
      </c>
      <c r="P22" s="261">
        <f t="shared" si="7"/>
        <v>986400</v>
      </c>
      <c r="Q22" s="109">
        <f t="shared" si="6"/>
        <v>481369303</v>
      </c>
    </row>
    <row r="23" spans="1:17">
      <c r="A23" s="3"/>
      <c r="B23" s="3"/>
      <c r="C23" s="295" t="s">
        <v>4</v>
      </c>
      <c r="D23" s="296"/>
      <c r="E23" s="296" t="s">
        <v>101</v>
      </c>
      <c r="F23" s="296">
        <v>2026</v>
      </c>
      <c r="G23" s="292"/>
      <c r="H23" s="293"/>
      <c r="I23" s="293">
        <f t="shared" ref="I23:Q23" si="8">I20/I19*100</f>
        <v>43.795349230769233</v>
      </c>
      <c r="J23" s="293">
        <f t="shared" si="8"/>
        <v>43.706134225604188</v>
      </c>
      <c r="K23" s="293">
        <f t="shared" si="8"/>
        <v>43.649894775036287</v>
      </c>
      <c r="L23" s="293">
        <f t="shared" si="8"/>
        <v>0</v>
      </c>
      <c r="M23" s="293">
        <v>0</v>
      </c>
      <c r="N23" s="293">
        <v>0</v>
      </c>
      <c r="O23" s="293">
        <v>0</v>
      </c>
      <c r="P23" s="293">
        <f t="shared" si="8"/>
        <v>17.8</v>
      </c>
      <c r="Q23" s="294">
        <f t="shared" si="8"/>
        <v>38.915780757878387</v>
      </c>
    </row>
    <row r="24" spans="1:17">
      <c r="A24" s="3"/>
      <c r="B24" s="3"/>
      <c r="C24" s="104" t="s">
        <v>4</v>
      </c>
      <c r="D24" s="105" t="s">
        <v>34</v>
      </c>
      <c r="E24" s="105" t="s">
        <v>35</v>
      </c>
      <c r="F24" s="666">
        <v>2026</v>
      </c>
      <c r="G24" s="107" t="s">
        <v>92</v>
      </c>
      <c r="H24" s="108">
        <v>6000000</v>
      </c>
      <c r="I24" s="108">
        <v>4494751000</v>
      </c>
      <c r="J24" s="108">
        <v>17135769000</v>
      </c>
      <c r="K24" s="108">
        <v>2822250000</v>
      </c>
      <c r="L24" s="108">
        <v>4448313000</v>
      </c>
      <c r="M24" s="115">
        <v>0</v>
      </c>
      <c r="N24" s="108">
        <v>0</v>
      </c>
      <c r="O24" s="108">
        <v>10000000</v>
      </c>
      <c r="P24" s="108">
        <v>700000000</v>
      </c>
      <c r="Q24" s="109">
        <f>SUM(H24:P24)</f>
        <v>29617083000</v>
      </c>
    </row>
    <row r="25" spans="1:17">
      <c r="A25" s="3"/>
      <c r="B25" s="3"/>
      <c r="C25" s="104" t="s">
        <v>4</v>
      </c>
      <c r="D25" s="105" t="s">
        <v>34</v>
      </c>
      <c r="E25" s="105" t="s">
        <v>35</v>
      </c>
      <c r="F25" s="666">
        <v>2026</v>
      </c>
      <c r="G25" s="107" t="s">
        <v>93</v>
      </c>
      <c r="H25" s="261">
        <v>6000000</v>
      </c>
      <c r="I25" s="261">
        <v>4494751000</v>
      </c>
      <c r="J25" s="261">
        <v>17135769000</v>
      </c>
      <c r="K25" s="261">
        <v>2822250000</v>
      </c>
      <c r="L25" s="261">
        <v>4448313000</v>
      </c>
      <c r="M25" s="115">
        <v>0</v>
      </c>
      <c r="N25" s="261">
        <v>0</v>
      </c>
      <c r="O25" s="261">
        <v>10000000</v>
      </c>
      <c r="P25" s="261">
        <v>728900000</v>
      </c>
      <c r="Q25" s="109">
        <f t="shared" ref="Q25:Q30" si="9">SUM(H25:P25)</f>
        <v>29645983000</v>
      </c>
    </row>
    <row r="26" spans="1:17">
      <c r="A26" s="3"/>
      <c r="B26" s="3"/>
      <c r="C26" s="104" t="s">
        <v>4</v>
      </c>
      <c r="D26" s="105" t="s">
        <v>34</v>
      </c>
      <c r="E26" s="105" t="s">
        <v>35</v>
      </c>
      <c r="F26" s="666">
        <v>2026</v>
      </c>
      <c r="G26" s="107" t="s">
        <v>127</v>
      </c>
      <c r="H26" s="261">
        <v>0</v>
      </c>
      <c r="I26" s="261">
        <f>396382919+478502920</f>
        <v>874885839</v>
      </c>
      <c r="J26" s="261">
        <v>5485532340</v>
      </c>
      <c r="K26" s="261">
        <v>886368336</v>
      </c>
      <c r="L26" s="261">
        <v>1020873583</v>
      </c>
      <c r="M26" s="115">
        <v>0</v>
      </c>
      <c r="N26" s="261">
        <v>0</v>
      </c>
      <c r="O26" s="261">
        <v>6316718</v>
      </c>
      <c r="P26" s="261">
        <v>311847235</v>
      </c>
      <c r="Q26" s="109">
        <f t="shared" si="9"/>
        <v>8585824051</v>
      </c>
    </row>
    <row r="27" spans="1:17">
      <c r="A27" s="3"/>
      <c r="B27" s="3"/>
      <c r="C27" s="104" t="s">
        <v>4</v>
      </c>
      <c r="D27" s="105" t="s">
        <v>34</v>
      </c>
      <c r="E27" s="105" t="s">
        <v>35</v>
      </c>
      <c r="F27" s="666">
        <v>2026</v>
      </c>
      <c r="G27" s="107" t="s">
        <v>95</v>
      </c>
      <c r="H27" s="261">
        <v>0</v>
      </c>
      <c r="I27" s="261">
        <v>148854842</v>
      </c>
      <c r="J27" s="261">
        <v>0</v>
      </c>
      <c r="K27" s="261">
        <v>0</v>
      </c>
      <c r="L27" s="261">
        <v>1617821054</v>
      </c>
      <c r="M27" s="115">
        <v>0</v>
      </c>
      <c r="N27" s="261">
        <v>0</v>
      </c>
      <c r="O27" s="261">
        <v>0</v>
      </c>
      <c r="P27" s="261">
        <v>0</v>
      </c>
      <c r="Q27" s="109">
        <f t="shared" si="9"/>
        <v>1766675896</v>
      </c>
    </row>
    <row r="28" spans="1:17">
      <c r="A28" s="3"/>
      <c r="B28" s="3"/>
      <c r="C28" s="104" t="s">
        <v>4</v>
      </c>
      <c r="D28" s="105"/>
      <c r="E28" s="105" t="s">
        <v>100</v>
      </c>
      <c r="F28" s="666">
        <v>2026</v>
      </c>
      <c r="G28" s="107"/>
      <c r="H28" s="261">
        <f>H25-H26</f>
        <v>6000000</v>
      </c>
      <c r="I28" s="261">
        <f t="shared" ref="I28:P28" si="10">I25-I26</f>
        <v>3619865161</v>
      </c>
      <c r="J28" s="261">
        <f t="shared" si="10"/>
        <v>11650236660</v>
      </c>
      <c r="K28" s="261">
        <f t="shared" si="10"/>
        <v>1935881664</v>
      </c>
      <c r="L28" s="261">
        <f t="shared" si="10"/>
        <v>3427439417</v>
      </c>
      <c r="M28" s="261">
        <f t="shared" si="10"/>
        <v>0</v>
      </c>
      <c r="N28" s="261">
        <f t="shared" si="10"/>
        <v>0</v>
      </c>
      <c r="O28" s="261">
        <f t="shared" si="10"/>
        <v>3683282</v>
      </c>
      <c r="P28" s="261">
        <f t="shared" si="10"/>
        <v>417052765</v>
      </c>
      <c r="Q28" s="109">
        <f t="shared" si="9"/>
        <v>21060158949</v>
      </c>
    </row>
    <row r="29" spans="1:17">
      <c r="A29" s="3"/>
      <c r="B29" s="3"/>
      <c r="C29" s="295" t="s">
        <v>4</v>
      </c>
      <c r="D29" s="296"/>
      <c r="E29" s="296" t="s">
        <v>101</v>
      </c>
      <c r="F29" s="296">
        <v>2026</v>
      </c>
      <c r="G29" s="292"/>
      <c r="H29" s="293">
        <f>H26/H25*100</f>
        <v>0</v>
      </c>
      <c r="I29" s="293">
        <f t="shared" ref="I29:Q29" si="11">I26/I25*100</f>
        <v>19.46461192177275</v>
      </c>
      <c r="J29" s="293">
        <f t="shared" si="11"/>
        <v>32.012174884010165</v>
      </c>
      <c r="K29" s="293">
        <f t="shared" si="11"/>
        <v>31.406442944459208</v>
      </c>
      <c r="L29" s="293">
        <f t="shared" si="11"/>
        <v>22.949679642597093</v>
      </c>
      <c r="M29" s="293">
        <v>0</v>
      </c>
      <c r="N29" s="293">
        <v>0</v>
      </c>
      <c r="O29" s="293">
        <f t="shared" si="11"/>
        <v>63.167180000000002</v>
      </c>
      <c r="P29" s="293">
        <f t="shared" si="11"/>
        <v>42.783267252023599</v>
      </c>
      <c r="Q29" s="294">
        <f t="shared" si="11"/>
        <v>28.961171741210268</v>
      </c>
    </row>
    <row r="30" spans="1:17">
      <c r="A30" s="3"/>
      <c r="B30" s="3"/>
      <c r="C30" s="104" t="s">
        <v>4</v>
      </c>
      <c r="D30" s="105"/>
      <c r="E30" s="296" t="s">
        <v>128</v>
      </c>
      <c r="F30" s="666">
        <v>2026</v>
      </c>
      <c r="G30" s="107" t="s">
        <v>127</v>
      </c>
      <c r="H30" s="108">
        <v>0</v>
      </c>
      <c r="I30" s="108">
        <v>2197112</v>
      </c>
      <c r="J30" s="108">
        <v>0</v>
      </c>
      <c r="K30" s="108">
        <v>0</v>
      </c>
      <c r="L30" s="108">
        <v>19085782</v>
      </c>
      <c r="M30" s="115">
        <v>0</v>
      </c>
      <c r="N30" s="115">
        <v>0</v>
      </c>
      <c r="O30" s="115">
        <v>0</v>
      </c>
      <c r="P30" s="115">
        <v>0</v>
      </c>
      <c r="Q30" s="109">
        <f t="shared" si="9"/>
        <v>21282894</v>
      </c>
    </row>
    <row r="31" spans="1:17">
      <c r="A31" s="3"/>
      <c r="B31" s="3"/>
      <c r="C31" s="104" t="s">
        <v>4</v>
      </c>
      <c r="D31" s="105" t="s">
        <v>36</v>
      </c>
      <c r="E31" s="105" t="s">
        <v>37</v>
      </c>
      <c r="F31" s="666">
        <v>2026</v>
      </c>
      <c r="G31" s="107" t="s">
        <v>92</v>
      </c>
      <c r="H31" s="108">
        <v>0</v>
      </c>
      <c r="I31" s="108">
        <v>100000000</v>
      </c>
      <c r="J31" s="108">
        <v>1927190000</v>
      </c>
      <c r="K31" s="108">
        <v>329810000</v>
      </c>
      <c r="L31" s="108">
        <v>391700000</v>
      </c>
      <c r="M31" s="115">
        <v>0</v>
      </c>
      <c r="N31" s="108">
        <v>0</v>
      </c>
      <c r="O31" s="108">
        <v>0</v>
      </c>
      <c r="P31" s="108">
        <v>20200000</v>
      </c>
      <c r="Q31" s="109">
        <f>SUM(H31:P31)</f>
        <v>2768900000</v>
      </c>
    </row>
    <row r="32" spans="1:17">
      <c r="A32" s="3"/>
      <c r="B32" s="3"/>
      <c r="C32" s="104" t="s">
        <v>4</v>
      </c>
      <c r="D32" s="105" t="s">
        <v>36</v>
      </c>
      <c r="E32" s="105" t="s">
        <v>37</v>
      </c>
      <c r="F32" s="666">
        <v>2026</v>
      </c>
      <c r="G32" s="107" t="s">
        <v>93</v>
      </c>
      <c r="H32" s="261">
        <v>0</v>
      </c>
      <c r="I32" s="261">
        <v>100000000</v>
      </c>
      <c r="J32" s="261">
        <v>1927190000</v>
      </c>
      <c r="K32" s="261">
        <v>329810000</v>
      </c>
      <c r="L32" s="261">
        <v>391700000</v>
      </c>
      <c r="M32" s="115">
        <v>0</v>
      </c>
      <c r="N32" s="261">
        <v>0</v>
      </c>
      <c r="O32" s="261">
        <v>0</v>
      </c>
      <c r="P32" s="261">
        <v>22200000</v>
      </c>
      <c r="Q32" s="109">
        <f t="shared" ref="Q32:Q35" si="12">SUM(H32:P32)</f>
        <v>2770900000</v>
      </c>
    </row>
    <row r="33" spans="1:17">
      <c r="A33" s="3"/>
      <c r="B33" s="3"/>
      <c r="C33" s="104" t="s">
        <v>4</v>
      </c>
      <c r="D33" s="105" t="s">
        <v>36</v>
      </c>
      <c r="E33" s="105" t="s">
        <v>37</v>
      </c>
      <c r="F33" s="666">
        <v>2026</v>
      </c>
      <c r="G33" s="107" t="s">
        <v>127</v>
      </c>
      <c r="H33" s="261">
        <v>0</v>
      </c>
      <c r="I33" s="261">
        <v>0</v>
      </c>
      <c r="J33" s="261">
        <v>601280459</v>
      </c>
      <c r="K33" s="261">
        <v>101322509</v>
      </c>
      <c r="L33" s="261">
        <v>64126415</v>
      </c>
      <c r="M33" s="115">
        <v>0</v>
      </c>
      <c r="N33" s="261">
        <v>0</v>
      </c>
      <c r="O33" s="261">
        <v>0</v>
      </c>
      <c r="P33" s="261">
        <v>6539473</v>
      </c>
      <c r="Q33" s="109">
        <f t="shared" si="12"/>
        <v>773268856</v>
      </c>
    </row>
    <row r="34" spans="1:17">
      <c r="A34" s="3"/>
      <c r="B34" s="3"/>
      <c r="C34" s="104" t="s">
        <v>4</v>
      </c>
      <c r="D34" s="105" t="s">
        <v>36</v>
      </c>
      <c r="E34" s="105" t="s">
        <v>37</v>
      </c>
      <c r="F34" s="666">
        <v>2026</v>
      </c>
      <c r="G34" s="107" t="s">
        <v>95</v>
      </c>
      <c r="H34" s="261">
        <v>0</v>
      </c>
      <c r="I34" s="261">
        <v>0</v>
      </c>
      <c r="J34" s="261">
        <v>0</v>
      </c>
      <c r="K34" s="261">
        <v>0</v>
      </c>
      <c r="L34" s="261">
        <v>25249016</v>
      </c>
      <c r="M34" s="115">
        <v>0</v>
      </c>
      <c r="N34" s="261">
        <v>0</v>
      </c>
      <c r="O34" s="261">
        <v>0</v>
      </c>
      <c r="P34" s="261"/>
      <c r="Q34" s="109">
        <f t="shared" si="12"/>
        <v>25249016</v>
      </c>
    </row>
    <row r="35" spans="1:17">
      <c r="A35" s="3"/>
      <c r="B35" s="3"/>
      <c r="C35" s="104" t="s">
        <v>4</v>
      </c>
      <c r="D35" s="105"/>
      <c r="E35" s="105" t="s">
        <v>100</v>
      </c>
      <c r="F35" s="666">
        <v>2026</v>
      </c>
      <c r="G35" s="107"/>
      <c r="H35" s="261">
        <f>H32-H33</f>
        <v>0</v>
      </c>
      <c r="I35" s="261">
        <f t="shared" ref="I35:P35" si="13">I32-I33</f>
        <v>100000000</v>
      </c>
      <c r="J35" s="261">
        <f t="shared" si="13"/>
        <v>1325909541</v>
      </c>
      <c r="K35" s="261">
        <f t="shared" si="13"/>
        <v>228487491</v>
      </c>
      <c r="L35" s="261">
        <f t="shared" si="13"/>
        <v>327573585</v>
      </c>
      <c r="M35" s="261">
        <f t="shared" si="13"/>
        <v>0</v>
      </c>
      <c r="N35" s="261">
        <f t="shared" si="13"/>
        <v>0</v>
      </c>
      <c r="O35" s="261">
        <f t="shared" si="13"/>
        <v>0</v>
      </c>
      <c r="P35" s="261">
        <f t="shared" si="13"/>
        <v>15660527</v>
      </c>
      <c r="Q35" s="109">
        <f t="shared" si="12"/>
        <v>1997631144</v>
      </c>
    </row>
    <row r="36" spans="1:17">
      <c r="A36" s="3"/>
      <c r="B36" s="3"/>
      <c r="C36" s="295" t="s">
        <v>4</v>
      </c>
      <c r="D36" s="296"/>
      <c r="E36" s="296" t="s">
        <v>101</v>
      </c>
      <c r="F36" s="296">
        <v>2026</v>
      </c>
      <c r="G36" s="292"/>
      <c r="H36" s="293">
        <v>0</v>
      </c>
      <c r="I36" s="293">
        <f t="shared" ref="I36:Q36" si="14">I33/I32*100</f>
        <v>0</v>
      </c>
      <c r="J36" s="293">
        <f t="shared" si="14"/>
        <v>31.199853621075246</v>
      </c>
      <c r="K36" s="293">
        <f t="shared" si="14"/>
        <v>30.721478730177981</v>
      </c>
      <c r="L36" s="293">
        <f t="shared" si="14"/>
        <v>16.371308399285166</v>
      </c>
      <c r="M36" s="293">
        <v>0</v>
      </c>
      <c r="N36" s="293">
        <v>0</v>
      </c>
      <c r="O36" s="293">
        <v>0</v>
      </c>
      <c r="P36" s="293">
        <f t="shared" si="14"/>
        <v>29.457085585585585</v>
      </c>
      <c r="Q36" s="294">
        <f t="shared" si="14"/>
        <v>27.906775993359556</v>
      </c>
    </row>
    <row r="37" spans="1:17">
      <c r="A37" s="3"/>
      <c r="B37" s="3"/>
      <c r="C37" s="104" t="s">
        <v>4</v>
      </c>
      <c r="D37" s="105"/>
      <c r="E37" s="105" t="s">
        <v>129</v>
      </c>
      <c r="F37" s="105">
        <v>2026</v>
      </c>
      <c r="G37" s="107" t="s">
        <v>92</v>
      </c>
      <c r="H37" s="261">
        <f>H5+H12+H18+H24+H31</f>
        <v>6000000</v>
      </c>
      <c r="I37" s="261">
        <f t="shared" ref="I37:P37" si="15">I5+I12+I18+I24+I31</f>
        <v>4857735000</v>
      </c>
      <c r="J37" s="261">
        <f t="shared" si="15"/>
        <v>21343911000</v>
      </c>
      <c r="K37" s="261">
        <f t="shared" si="15"/>
        <v>3535610000</v>
      </c>
      <c r="L37" s="261">
        <f t="shared" si="15"/>
        <v>5213325000</v>
      </c>
      <c r="M37" s="261">
        <f t="shared" si="15"/>
        <v>0</v>
      </c>
      <c r="N37" s="261">
        <f t="shared" si="15"/>
        <v>0</v>
      </c>
      <c r="O37" s="261">
        <f t="shared" si="15"/>
        <v>13500000</v>
      </c>
      <c r="P37" s="261">
        <f t="shared" si="15"/>
        <v>730200000</v>
      </c>
      <c r="Q37" s="109">
        <f>SUM(H37:P37)</f>
        <v>35700281000</v>
      </c>
    </row>
    <row r="38" spans="1:17">
      <c r="A38" s="3"/>
      <c r="B38" s="3"/>
      <c r="C38" s="104" t="s">
        <v>4</v>
      </c>
      <c r="D38" s="105"/>
      <c r="E38" s="105" t="s">
        <v>129</v>
      </c>
      <c r="F38" s="105">
        <v>2026</v>
      </c>
      <c r="G38" s="107" t="s">
        <v>93</v>
      </c>
      <c r="H38" s="108">
        <f>H6+H13+H19+H25+H32</f>
        <v>6000000</v>
      </c>
      <c r="I38" s="261">
        <f t="shared" ref="I38:P38" si="16">I6+I13+I19+I25+I32</f>
        <v>4857735000</v>
      </c>
      <c r="J38" s="261">
        <f t="shared" si="16"/>
        <v>21343911000</v>
      </c>
      <c r="K38" s="261">
        <f t="shared" si="16"/>
        <v>3535610000</v>
      </c>
      <c r="L38" s="261">
        <f t="shared" si="16"/>
        <v>5213325000</v>
      </c>
      <c r="M38" s="261">
        <f t="shared" si="16"/>
        <v>0</v>
      </c>
      <c r="N38" s="261">
        <f t="shared" si="16"/>
        <v>0</v>
      </c>
      <c r="O38" s="261">
        <f t="shared" si="16"/>
        <v>13500000</v>
      </c>
      <c r="P38" s="261">
        <f t="shared" si="16"/>
        <v>768251876</v>
      </c>
      <c r="Q38" s="109">
        <f t="shared" ref="Q38:Q40" si="17">SUM(H38:P38)</f>
        <v>35738332876</v>
      </c>
    </row>
    <row r="39" spans="1:17">
      <c r="A39" s="3"/>
      <c r="B39" s="3"/>
      <c r="C39" s="104" t="s">
        <v>4</v>
      </c>
      <c r="D39" s="105"/>
      <c r="E39" s="105" t="s">
        <v>129</v>
      </c>
      <c r="F39" s="666">
        <v>2026</v>
      </c>
      <c r="G39" s="107" t="s">
        <v>127</v>
      </c>
      <c r="H39" s="261">
        <f t="shared" ref="H39:P39" si="18">H7+H14+H20+H26+H33</f>
        <v>1572060</v>
      </c>
      <c r="I39" s="261">
        <f t="shared" si="18"/>
        <v>963835793</v>
      </c>
      <c r="J39" s="261">
        <f t="shared" si="18"/>
        <v>6839226106</v>
      </c>
      <c r="K39" s="261">
        <f t="shared" si="18"/>
        <v>1112012827</v>
      </c>
      <c r="L39" s="261">
        <f t="shared" si="18"/>
        <v>1145187381</v>
      </c>
      <c r="M39" s="261">
        <f t="shared" si="18"/>
        <v>0</v>
      </c>
      <c r="N39" s="261">
        <f t="shared" si="18"/>
        <v>0</v>
      </c>
      <c r="O39" s="261">
        <f t="shared" si="18"/>
        <v>8337016</v>
      </c>
      <c r="P39" s="261">
        <f t="shared" si="18"/>
        <v>325418102</v>
      </c>
      <c r="Q39" s="109">
        <f t="shared" si="17"/>
        <v>10395589285</v>
      </c>
    </row>
    <row r="40" spans="1:17">
      <c r="A40" s="3"/>
      <c r="B40" s="3"/>
      <c r="C40" s="104" t="s">
        <v>4</v>
      </c>
      <c r="D40" s="105"/>
      <c r="E40" s="105" t="s">
        <v>129</v>
      </c>
      <c r="F40" s="666">
        <v>2026</v>
      </c>
      <c r="G40" s="107" t="s">
        <v>95</v>
      </c>
      <c r="H40" s="261">
        <f t="shared" ref="H40:P40" si="19">H8+H15+H21+H27+H34</f>
        <v>0</v>
      </c>
      <c r="I40" s="261">
        <f t="shared" si="19"/>
        <v>148854842</v>
      </c>
      <c r="J40" s="261">
        <f t="shared" si="19"/>
        <v>0</v>
      </c>
      <c r="K40" s="261">
        <f t="shared" si="19"/>
        <v>0</v>
      </c>
      <c r="L40" s="261">
        <f t="shared" si="19"/>
        <v>1702509422</v>
      </c>
      <c r="M40" s="261">
        <f t="shared" si="19"/>
        <v>0</v>
      </c>
      <c r="N40" s="261">
        <f t="shared" si="19"/>
        <v>0</v>
      </c>
      <c r="O40" s="261">
        <f t="shared" si="19"/>
        <v>0</v>
      </c>
      <c r="P40" s="261">
        <f t="shared" si="19"/>
        <v>0</v>
      </c>
      <c r="Q40" s="109">
        <f t="shared" si="17"/>
        <v>1851364264</v>
      </c>
    </row>
    <row r="41" spans="1:17">
      <c r="A41" s="3"/>
      <c r="B41" s="3"/>
      <c r="C41" s="104" t="s">
        <v>4</v>
      </c>
      <c r="D41" s="105"/>
      <c r="E41" s="105" t="s">
        <v>130</v>
      </c>
      <c r="F41" s="666">
        <v>2026</v>
      </c>
      <c r="G41" s="107" t="s">
        <v>92</v>
      </c>
      <c r="H41" s="108"/>
      <c r="I41" s="108"/>
      <c r="J41" s="108"/>
      <c r="K41" s="108"/>
      <c r="L41" s="108"/>
      <c r="M41" s="115"/>
      <c r="N41" s="108"/>
      <c r="O41" s="108"/>
      <c r="P41" s="108"/>
      <c r="Q41" s="283">
        <v>15791</v>
      </c>
    </row>
    <row r="42" spans="1:17">
      <c r="A42" s="3"/>
      <c r="B42" s="3"/>
      <c r="C42" s="104" t="s">
        <v>4</v>
      </c>
      <c r="D42" s="105"/>
      <c r="E42" s="105" t="s">
        <v>130</v>
      </c>
      <c r="F42" s="666">
        <v>2026</v>
      </c>
      <c r="G42" s="107" t="s">
        <v>93</v>
      </c>
      <c r="H42" s="108"/>
      <c r="I42" s="108"/>
      <c r="J42" s="108"/>
      <c r="K42" s="108"/>
      <c r="L42" s="108"/>
      <c r="M42" s="115"/>
      <c r="N42" s="108"/>
      <c r="O42" s="108"/>
      <c r="P42" s="108"/>
      <c r="Q42" s="283">
        <v>15631</v>
      </c>
    </row>
    <row r="43" spans="1:17">
      <c r="A43" s="3"/>
      <c r="B43" s="3"/>
      <c r="C43" s="104" t="s">
        <v>4</v>
      </c>
      <c r="D43" s="105"/>
      <c r="E43" s="105" t="s">
        <v>130</v>
      </c>
      <c r="F43" s="666">
        <v>2026</v>
      </c>
      <c r="G43" s="107" t="s">
        <v>131</v>
      </c>
      <c r="H43" s="108"/>
      <c r="I43" s="108"/>
      <c r="J43" s="108"/>
      <c r="K43" s="108"/>
      <c r="L43" s="108"/>
      <c r="M43" s="115"/>
      <c r="N43" s="108"/>
      <c r="O43" s="108"/>
      <c r="P43" s="108"/>
      <c r="Q43" s="283">
        <v>14631</v>
      </c>
    </row>
    <row r="44" spans="1:17" ht="12" customHeight="1">
      <c r="A44" s="48"/>
      <c r="B44" s="93"/>
      <c r="C44" s="93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</row>
    <row r="45" spans="1:17" ht="15" customHeight="1">
      <c r="A45" s="48"/>
      <c r="B45" s="97"/>
      <c r="C45" s="97"/>
      <c r="D45" s="48"/>
      <c r="E45" s="48"/>
      <c r="F45" s="48"/>
      <c r="G45" s="797" t="s">
        <v>72</v>
      </c>
      <c r="H45" s="96" t="s">
        <v>69</v>
      </c>
      <c r="I45" s="772"/>
      <c r="J45" s="772"/>
      <c r="K45" s="798" t="s">
        <v>68</v>
      </c>
      <c r="L45" s="799"/>
      <c r="M45" s="150" t="s">
        <v>69</v>
      </c>
      <c r="N45" s="794"/>
      <c r="O45" s="795"/>
      <c r="P45" s="796"/>
      <c r="Q45" s="48"/>
    </row>
    <row r="46" spans="1:17">
      <c r="A46" s="48"/>
      <c r="B46" s="97"/>
      <c r="C46" s="97"/>
      <c r="D46" s="48"/>
      <c r="E46" s="48"/>
      <c r="F46" s="48"/>
      <c r="G46" s="797"/>
      <c r="H46" s="96" t="s">
        <v>70</v>
      </c>
      <c r="I46" s="774"/>
      <c r="J46" s="774"/>
      <c r="K46" s="800"/>
      <c r="L46" s="801"/>
      <c r="M46" s="150" t="s">
        <v>70</v>
      </c>
      <c r="N46" s="794"/>
      <c r="O46" s="795"/>
      <c r="P46" s="796"/>
      <c r="Q46" s="48"/>
    </row>
    <row r="47" spans="1:17">
      <c r="A47" s="48"/>
      <c r="B47" s="97"/>
      <c r="C47" s="97"/>
      <c r="D47" s="48"/>
      <c r="E47" s="48"/>
      <c r="F47" s="48"/>
      <c r="G47" s="797"/>
      <c r="H47" s="96" t="s">
        <v>71</v>
      </c>
      <c r="I47" s="774"/>
      <c r="J47" s="774"/>
      <c r="K47" s="802"/>
      <c r="L47" s="803"/>
      <c r="M47" s="150" t="s">
        <v>71</v>
      </c>
      <c r="N47" s="794"/>
      <c r="O47" s="795"/>
      <c r="P47" s="796"/>
      <c r="Q47" s="48"/>
    </row>
    <row r="48" spans="1:17">
      <c r="A48" s="48"/>
      <c r="B48" s="97"/>
      <c r="C48" s="97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</row>
  </sheetData>
  <mergeCells count="11">
    <mergeCell ref="N47:P47"/>
    <mergeCell ref="G45:G47"/>
    <mergeCell ref="I45:J45"/>
    <mergeCell ref="I46:J46"/>
    <mergeCell ref="I47:J47"/>
    <mergeCell ref="K45:L47"/>
    <mergeCell ref="C2:Q2"/>
    <mergeCell ref="C3:Q3"/>
    <mergeCell ref="A4:B4"/>
    <mergeCell ref="N45:P45"/>
    <mergeCell ref="N46:P46"/>
  </mergeCells>
  <pageMargins left="0.24" right="0.17" top="0.16" bottom="0.17" header="0.17" footer="0.17"/>
  <pageSetup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12D5B-9EFB-47E2-8C64-56FE0DE8ECB4}">
  <dimension ref="A1:Q71"/>
  <sheetViews>
    <sheetView zoomScale="110" zoomScaleNormal="110" workbookViewId="0">
      <pane xSplit="5" ySplit="12" topLeftCell="F61" activePane="bottomRight" state="frozen"/>
      <selection pane="topRight" activeCell="F1" sqref="F1"/>
      <selection pane="bottomLeft" activeCell="A13" sqref="A13"/>
      <selection pane="bottomRight" activeCell="C50" sqref="C50:C53"/>
    </sheetView>
  </sheetViews>
  <sheetFormatPr defaultRowHeight="15"/>
  <cols>
    <col min="1" max="1" width="0.85546875" customWidth="1"/>
    <col min="2" max="2" width="11.5703125" customWidth="1"/>
    <col min="3" max="3" width="41.140625" customWidth="1"/>
    <col min="4" max="4" width="11.5703125" bestFit="1" customWidth="1"/>
    <col min="5" max="5" width="6.7109375" customWidth="1"/>
    <col min="6" max="6" width="11.5703125" bestFit="1" customWidth="1"/>
    <col min="7" max="7" width="6.7109375" customWidth="1"/>
    <col min="8" max="8" width="11.5703125" bestFit="1" customWidth="1"/>
    <col min="9" max="9" width="6.7109375" customWidth="1"/>
    <col min="10" max="10" width="12" customWidth="1"/>
    <col min="11" max="11" width="13.28515625" customWidth="1"/>
    <col min="12" max="12" width="6.7109375" customWidth="1"/>
    <col min="13" max="13" width="11.85546875" customWidth="1"/>
    <col min="14" max="14" width="6.7109375" customWidth="1"/>
    <col min="17" max="17" width="11.28515625" bestFit="1" customWidth="1"/>
  </cols>
  <sheetData>
    <row r="1" spans="1:14">
      <c r="A1" s="52"/>
      <c r="B1" s="53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4">
      <c r="A2" s="52"/>
      <c r="B2" s="753" t="s">
        <v>132</v>
      </c>
      <c r="C2" s="753"/>
      <c r="D2" s="753"/>
      <c r="E2" s="753"/>
      <c r="F2" s="753"/>
      <c r="G2" s="753"/>
      <c r="H2" s="753"/>
      <c r="I2" s="753"/>
      <c r="J2" s="753"/>
      <c r="K2" s="753"/>
      <c r="L2" s="753"/>
      <c r="M2" s="753"/>
      <c r="N2" s="753"/>
    </row>
    <row r="3" spans="1:14">
      <c r="A3" s="52"/>
      <c r="B3" s="804" t="s">
        <v>678</v>
      </c>
      <c r="C3" s="804"/>
      <c r="D3" s="804"/>
      <c r="E3" s="804"/>
      <c r="F3" s="804"/>
      <c r="G3" s="804"/>
      <c r="H3" s="804"/>
      <c r="I3" s="804"/>
      <c r="J3" s="804"/>
      <c r="K3" s="804"/>
      <c r="L3" s="804"/>
      <c r="M3" s="804"/>
      <c r="N3" s="804"/>
    </row>
    <row r="4" spans="1:14">
      <c r="A4" s="52"/>
      <c r="B4" s="755" t="s">
        <v>1</v>
      </c>
      <c r="C4" s="755"/>
      <c r="D4" s="755"/>
      <c r="E4" s="755"/>
      <c r="F4" s="755"/>
      <c r="G4" s="755"/>
      <c r="H4" s="755"/>
      <c r="I4" s="755"/>
      <c r="J4" s="755"/>
      <c r="K4" s="755"/>
      <c r="L4" s="755"/>
      <c r="M4" s="755"/>
      <c r="N4" s="755"/>
    </row>
    <row r="5" spans="1:14" ht="15.75" thickBot="1">
      <c r="A5" s="80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6.5" thickTop="1" thickBot="1">
      <c r="A6" s="805"/>
      <c r="B6" s="806" t="s">
        <v>133</v>
      </c>
      <c r="C6" s="758" t="s">
        <v>677</v>
      </c>
      <c r="D6" s="758"/>
      <c r="E6" s="758"/>
      <c r="F6" s="807" t="s">
        <v>3</v>
      </c>
      <c r="G6" s="807"/>
      <c r="H6" s="808" t="s">
        <v>4</v>
      </c>
      <c r="I6" s="808"/>
      <c r="J6" s="808"/>
      <c r="K6" s="808"/>
      <c r="L6" s="808"/>
      <c r="M6" s="808"/>
      <c r="N6" s="808"/>
    </row>
    <row r="7" spans="1:14" ht="15.75" thickTop="1">
      <c r="A7" s="52"/>
      <c r="B7" s="806"/>
      <c r="C7" s="758"/>
      <c r="D7" s="758"/>
      <c r="E7" s="758"/>
      <c r="F7" s="807"/>
      <c r="G7" s="807"/>
      <c r="H7" s="808"/>
      <c r="I7" s="808"/>
      <c r="J7" s="808"/>
      <c r="K7" s="808"/>
      <c r="L7" s="808"/>
      <c r="M7" s="808"/>
      <c r="N7" s="808"/>
    </row>
    <row r="8" spans="1:14">
      <c r="A8" s="52"/>
      <c r="B8" s="116" t="s">
        <v>134</v>
      </c>
      <c r="C8" s="809" t="s">
        <v>29</v>
      </c>
      <c r="D8" s="809"/>
      <c r="E8" s="809"/>
      <c r="F8" s="810" t="s">
        <v>135</v>
      </c>
      <c r="G8" s="810"/>
      <c r="H8" s="811" t="s">
        <v>28</v>
      </c>
      <c r="I8" s="811"/>
      <c r="J8" s="811"/>
      <c r="K8" s="811"/>
      <c r="L8" s="811"/>
      <c r="M8" s="811"/>
      <c r="N8" s="811"/>
    </row>
    <row r="9" spans="1:14" ht="15.75" thickBot="1">
      <c r="A9" s="52"/>
      <c r="B9" s="764" t="s">
        <v>5</v>
      </c>
      <c r="C9" s="764"/>
      <c r="D9" s="765" t="s">
        <v>136</v>
      </c>
      <c r="E9" s="765"/>
      <c r="F9" s="765"/>
      <c r="G9" s="765"/>
      <c r="H9" s="765"/>
      <c r="I9" s="765"/>
      <c r="J9" s="765"/>
      <c r="K9" s="765"/>
      <c r="L9" s="765"/>
      <c r="M9" s="765"/>
      <c r="N9" s="765"/>
    </row>
    <row r="10" spans="1:14" ht="16.5" customHeight="1" thickTop="1" thickBot="1">
      <c r="A10" s="52"/>
      <c r="B10" s="764"/>
      <c r="C10" s="764"/>
      <c r="D10" s="766" t="s">
        <v>681</v>
      </c>
      <c r="E10" s="766"/>
      <c r="F10" s="766" t="s">
        <v>7</v>
      </c>
      <c r="G10" s="766"/>
      <c r="H10" s="766" t="s">
        <v>7</v>
      </c>
      <c r="I10" s="766"/>
      <c r="J10" s="89" t="s">
        <v>7</v>
      </c>
      <c r="K10" s="766" t="s">
        <v>7</v>
      </c>
      <c r="L10" s="766"/>
      <c r="M10" s="768" t="s">
        <v>138</v>
      </c>
      <c r="N10" s="760" t="s">
        <v>9</v>
      </c>
    </row>
    <row r="11" spans="1:14" ht="46.5" thickTop="1" thickBot="1">
      <c r="A11" s="52"/>
      <c r="B11" s="764"/>
      <c r="C11" s="764"/>
      <c r="D11" s="4" t="s">
        <v>10</v>
      </c>
      <c r="E11" s="5" t="s">
        <v>11</v>
      </c>
      <c r="F11" s="6" t="s">
        <v>682</v>
      </c>
      <c r="G11" s="7" t="s">
        <v>11</v>
      </c>
      <c r="H11" s="6" t="s">
        <v>683</v>
      </c>
      <c r="I11" s="7" t="s">
        <v>11</v>
      </c>
      <c r="J11" s="8" t="s">
        <v>139</v>
      </c>
      <c r="K11" s="6" t="s">
        <v>13</v>
      </c>
      <c r="L11" s="7" t="s">
        <v>11</v>
      </c>
      <c r="M11" s="768"/>
      <c r="N11" s="760"/>
    </row>
    <row r="12" spans="1:14" ht="16.5" thickTop="1" thickBot="1">
      <c r="A12" s="52"/>
      <c r="B12" s="764"/>
      <c r="C12" s="764"/>
      <c r="D12" s="9" t="s">
        <v>14</v>
      </c>
      <c r="E12" s="9" t="s">
        <v>15</v>
      </c>
      <c r="F12" s="9" t="s">
        <v>16</v>
      </c>
      <c r="G12" s="9" t="s">
        <v>17</v>
      </c>
      <c r="H12" s="9" t="s">
        <v>18</v>
      </c>
      <c r="I12" s="9" t="s">
        <v>19</v>
      </c>
      <c r="J12" s="9" t="s">
        <v>20</v>
      </c>
      <c r="K12" s="9" t="s">
        <v>21</v>
      </c>
      <c r="L12" s="9" t="s">
        <v>22</v>
      </c>
      <c r="M12" s="9" t="s">
        <v>23</v>
      </c>
      <c r="N12" s="10" t="s">
        <v>24</v>
      </c>
    </row>
    <row r="13" spans="1:14" ht="15.75" thickTop="1">
      <c r="A13" s="52"/>
      <c r="B13" s="761" t="s">
        <v>41</v>
      </c>
      <c r="C13" s="761"/>
      <c r="D13" s="11"/>
      <c r="E13" s="12"/>
      <c r="F13" s="11"/>
      <c r="G13" s="12"/>
      <c r="H13" s="11"/>
      <c r="I13" s="12"/>
      <c r="J13" s="13"/>
      <c r="K13" s="11"/>
      <c r="L13" s="12"/>
      <c r="M13" s="11"/>
      <c r="N13" s="14"/>
    </row>
    <row r="14" spans="1:14">
      <c r="A14" s="52"/>
      <c r="B14" s="117" t="s">
        <v>26</v>
      </c>
      <c r="C14" s="15" t="s">
        <v>27</v>
      </c>
      <c r="D14" s="11"/>
      <c r="E14" s="12"/>
      <c r="F14" s="11"/>
      <c r="G14" s="12"/>
      <c r="H14" s="11"/>
      <c r="I14" s="12"/>
      <c r="J14" s="16"/>
      <c r="K14" s="11"/>
      <c r="L14" s="12"/>
      <c r="M14" s="11"/>
      <c r="N14" s="14"/>
    </row>
    <row r="15" spans="1:14">
      <c r="A15" s="52"/>
      <c r="B15" s="92" t="s">
        <v>43</v>
      </c>
      <c r="C15" s="118" t="s">
        <v>44</v>
      </c>
      <c r="D15" s="18">
        <v>1108457010</v>
      </c>
      <c r="E15" s="18">
        <f>D15/D30*100</f>
        <v>50.761892979045143</v>
      </c>
      <c r="F15" s="18">
        <v>1272140000</v>
      </c>
      <c r="G15" s="18">
        <f>F15/F30*100</f>
        <v>69.649856362980358</v>
      </c>
      <c r="H15" s="18">
        <v>1272140000</v>
      </c>
      <c r="I15" s="18">
        <f>H15/H30*100</f>
        <v>69.511255605173488</v>
      </c>
      <c r="J15" s="18">
        <f>H15-F15</f>
        <v>0</v>
      </c>
      <c r="K15" s="18">
        <v>372754497</v>
      </c>
      <c r="L15" s="18">
        <f>K15/K30*100</f>
        <v>71.99267302468283</v>
      </c>
      <c r="M15" s="18">
        <f>H15-K15</f>
        <v>899385503</v>
      </c>
      <c r="N15" s="19">
        <f>K15/H15*100</f>
        <v>29.301373826780068</v>
      </c>
    </row>
    <row r="16" spans="1:14">
      <c r="A16" s="52"/>
      <c r="B16" s="92" t="s">
        <v>45</v>
      </c>
      <c r="C16" s="118" t="s">
        <v>46</v>
      </c>
      <c r="D16" s="18">
        <v>180689836</v>
      </c>
      <c r="E16" s="18">
        <f>D16/D30*100</f>
        <v>8.2747080262798995</v>
      </c>
      <c r="F16" s="18">
        <v>212100000</v>
      </c>
      <c r="G16" s="18">
        <f>F16/F30*100</f>
        <v>11.612506905362723</v>
      </c>
      <c r="H16" s="18">
        <v>212100000</v>
      </c>
      <c r="I16" s="18">
        <f>H16/H30*100</f>
        <v>11.589398426161662</v>
      </c>
      <c r="J16" s="18">
        <f t="shared" ref="J16:J24" si="0">H16-F16</f>
        <v>0</v>
      </c>
      <c r="K16" s="18">
        <v>61076057</v>
      </c>
      <c r="L16" s="18">
        <f>K16/K30*100</f>
        <v>11.796044411606095</v>
      </c>
      <c r="M16" s="18">
        <f t="shared" ref="M16:M27" si="1">H16-K16</f>
        <v>151023943</v>
      </c>
      <c r="N16" s="19">
        <f t="shared" ref="N16:N30" si="2">K16/H16*100</f>
        <v>28.79587788778878</v>
      </c>
    </row>
    <row r="17" spans="1:17">
      <c r="A17" s="52"/>
      <c r="B17" s="92" t="s">
        <v>47</v>
      </c>
      <c r="C17" s="118" t="s">
        <v>48</v>
      </c>
      <c r="D17" s="18">
        <v>833531814</v>
      </c>
      <c r="E17" s="18">
        <f>D17/D30*100</f>
        <v>38.171667782494659</v>
      </c>
      <c r="F17" s="18">
        <v>200755000</v>
      </c>
      <c r="G17" s="18">
        <f>F17/F30*100</f>
        <v>10.991366448779317</v>
      </c>
      <c r="H17" s="18">
        <v>200755000</v>
      </c>
      <c r="I17" s="18">
        <f>H17/H30*100</f>
        <v>10.969494017180972</v>
      </c>
      <c r="J17" s="18">
        <f t="shared" si="0"/>
        <v>0</v>
      </c>
      <c r="K17" s="18">
        <v>42448963</v>
      </c>
      <c r="L17" s="18">
        <f>K17/K30*100</f>
        <v>8.1984639704986826</v>
      </c>
      <c r="M17" s="18">
        <f t="shared" si="1"/>
        <v>158306037</v>
      </c>
      <c r="N17" s="19">
        <f t="shared" si="2"/>
        <v>21.144660406963713</v>
      </c>
    </row>
    <row r="18" spans="1:17">
      <c r="A18" s="52"/>
      <c r="B18" s="92" t="s">
        <v>49</v>
      </c>
      <c r="C18" s="118" t="s">
        <v>50</v>
      </c>
      <c r="D18" s="17"/>
      <c r="E18" s="18">
        <v>0</v>
      </c>
      <c r="F18" s="17">
        <v>0</v>
      </c>
      <c r="G18" s="18">
        <v>0</v>
      </c>
      <c r="H18" s="17">
        <v>0</v>
      </c>
      <c r="I18" s="18">
        <v>0</v>
      </c>
      <c r="J18" s="18">
        <f t="shared" si="0"/>
        <v>0</v>
      </c>
      <c r="K18" s="17">
        <v>0</v>
      </c>
      <c r="L18" s="18">
        <v>0</v>
      </c>
      <c r="M18" s="18">
        <f t="shared" si="1"/>
        <v>0</v>
      </c>
      <c r="N18" s="19"/>
    </row>
    <row r="19" spans="1:17">
      <c r="A19" s="52"/>
      <c r="B19" s="92" t="s">
        <v>51</v>
      </c>
      <c r="C19" s="118" t="s">
        <v>52</v>
      </c>
      <c r="D19" s="17"/>
      <c r="E19" s="18">
        <v>0</v>
      </c>
      <c r="F19" s="17">
        <v>0</v>
      </c>
      <c r="G19" s="18">
        <v>0</v>
      </c>
      <c r="H19" s="17">
        <v>0</v>
      </c>
      <c r="I19" s="18">
        <v>0</v>
      </c>
      <c r="J19" s="18">
        <f t="shared" si="0"/>
        <v>0</v>
      </c>
      <c r="K19" s="17">
        <v>0</v>
      </c>
      <c r="L19" s="18">
        <v>0</v>
      </c>
      <c r="M19" s="18">
        <f t="shared" si="1"/>
        <v>0</v>
      </c>
      <c r="N19" s="19"/>
    </row>
    <row r="20" spans="1:17">
      <c r="A20" s="52"/>
      <c r="B20" s="92" t="s">
        <v>53</v>
      </c>
      <c r="C20" s="118" t="s">
        <v>54</v>
      </c>
      <c r="D20" s="18">
        <v>2798413</v>
      </c>
      <c r="E20" s="18">
        <f>D20/D30</f>
        <v>1.281535864139365E-3</v>
      </c>
      <c r="F20" s="18">
        <v>3500000</v>
      </c>
      <c r="G20" s="18">
        <f>F20/F30</f>
        <v>1.9162552649113404E-3</v>
      </c>
      <c r="H20" s="18">
        <v>3500000</v>
      </c>
      <c r="I20" s="18">
        <f>H20/H30</f>
        <v>1.9124419845151256E-3</v>
      </c>
      <c r="J20" s="18">
        <f t="shared" si="0"/>
        <v>0</v>
      </c>
      <c r="K20" s="18">
        <v>2020298</v>
      </c>
      <c r="L20" s="18">
        <f>K20/K30</f>
        <v>3.9019422836479066E-3</v>
      </c>
      <c r="M20" s="18">
        <f t="shared" si="1"/>
        <v>1479702</v>
      </c>
      <c r="N20" s="19">
        <f t="shared" si="2"/>
        <v>57.722799999999999</v>
      </c>
    </row>
    <row r="21" spans="1:17">
      <c r="A21" s="52"/>
      <c r="B21" s="92" t="s">
        <v>55</v>
      </c>
      <c r="C21" s="118" t="s">
        <v>56</v>
      </c>
      <c r="D21" s="17">
        <v>19719277</v>
      </c>
      <c r="E21" s="18">
        <f>D21/D30*100</f>
        <v>0.90304614402514938</v>
      </c>
      <c r="F21" s="17">
        <v>10000000</v>
      </c>
      <c r="G21" s="18">
        <f>F21/F30*100</f>
        <v>0.54750150426038302</v>
      </c>
      <c r="H21" s="17">
        <v>13641876</v>
      </c>
      <c r="I21" s="18">
        <f>H21/H30*100</f>
        <v>0.74540846885569323</v>
      </c>
      <c r="J21" s="18">
        <f t="shared" si="0"/>
        <v>3641876</v>
      </c>
      <c r="K21" s="18">
        <v>5879394</v>
      </c>
      <c r="L21" s="18">
        <f>K21/K30*100</f>
        <v>1.1355283255651296</v>
      </c>
      <c r="M21" s="18">
        <f t="shared" si="1"/>
        <v>7762482</v>
      </c>
      <c r="N21" s="19">
        <f t="shared" si="2"/>
        <v>43.098134010307675</v>
      </c>
    </row>
    <row r="22" spans="1:17">
      <c r="A22" s="52"/>
      <c r="B22" s="119"/>
      <c r="C22" s="120" t="s">
        <v>140</v>
      </c>
      <c r="D22" s="21">
        <f t="shared" ref="D22:I22" si="3">SUM(D15:D21)</f>
        <v>2145196350</v>
      </c>
      <c r="E22" s="21">
        <f t="shared" si="3"/>
        <v>98.112596467708983</v>
      </c>
      <c r="F22" s="21">
        <f t="shared" si="3"/>
        <v>1698495000</v>
      </c>
      <c r="G22" s="21">
        <f t="shared" si="3"/>
        <v>92.803147476647695</v>
      </c>
      <c r="H22" s="21">
        <f t="shared" si="3"/>
        <v>1702136876</v>
      </c>
      <c r="I22" s="21">
        <f t="shared" si="3"/>
        <v>92.817468959356347</v>
      </c>
      <c r="J22" s="21">
        <f t="shared" ref="J22:M22" si="4">SUM(J15:J21)</f>
        <v>3641876</v>
      </c>
      <c r="K22" s="21">
        <f t="shared" si="4"/>
        <v>484179209</v>
      </c>
      <c r="L22" s="21">
        <f t="shared" si="4"/>
        <v>93.126611674636379</v>
      </c>
      <c r="M22" s="21">
        <f t="shared" si="4"/>
        <v>1217957667</v>
      </c>
      <c r="N22" s="1">
        <f t="shared" si="2"/>
        <v>28.445374507002924</v>
      </c>
    </row>
    <row r="23" spans="1:17">
      <c r="A23" s="52"/>
      <c r="B23" s="92" t="s">
        <v>58</v>
      </c>
      <c r="C23" s="118" t="s">
        <v>59</v>
      </c>
      <c r="D23" s="18">
        <v>2550000</v>
      </c>
      <c r="E23" s="18">
        <f>D23/D30*100</f>
        <v>0.11677748972561879</v>
      </c>
      <c r="F23" s="18">
        <v>0</v>
      </c>
      <c r="G23" s="18">
        <f>F23/F30*100</f>
        <v>0</v>
      </c>
      <c r="H23" s="18">
        <v>0</v>
      </c>
      <c r="I23" s="18">
        <f>H23/H30*100</f>
        <v>0</v>
      </c>
      <c r="J23" s="18">
        <f t="shared" si="0"/>
        <v>0</v>
      </c>
      <c r="K23" s="18">
        <v>0</v>
      </c>
      <c r="L23" s="18">
        <f>K23/K30*100</f>
        <v>0</v>
      </c>
      <c r="M23" s="18">
        <f t="shared" si="1"/>
        <v>0</v>
      </c>
      <c r="N23" s="19">
        <v>0</v>
      </c>
    </row>
    <row r="24" spans="1:17">
      <c r="A24" s="52"/>
      <c r="B24" s="92" t="s">
        <v>60</v>
      </c>
      <c r="C24" s="118" t="s">
        <v>61</v>
      </c>
      <c r="D24" s="18">
        <v>33538380</v>
      </c>
      <c r="E24" s="18">
        <f>D24/D30*100</f>
        <v>1.5358932650446659</v>
      </c>
      <c r="F24" s="18">
        <v>127984000</v>
      </c>
      <c r="G24" s="18">
        <f>F24/F30*100</f>
        <v>7.0071432521260855</v>
      </c>
      <c r="H24" s="18">
        <v>127984000</v>
      </c>
      <c r="I24" s="18">
        <f>H24/H30*100</f>
        <v>6.993199284176681</v>
      </c>
      <c r="J24" s="18">
        <f t="shared" si="0"/>
        <v>0</v>
      </c>
      <c r="K24" s="18">
        <v>32016000</v>
      </c>
      <c r="L24" s="18">
        <f>K24/K30*100</f>
        <v>6.1834731387781101</v>
      </c>
      <c r="M24" s="18">
        <f t="shared" si="1"/>
        <v>95968000</v>
      </c>
      <c r="N24" s="19">
        <f t="shared" si="2"/>
        <v>25.015626953369168</v>
      </c>
    </row>
    <row r="25" spans="1:17">
      <c r="A25" s="52"/>
      <c r="B25" s="119"/>
      <c r="C25" s="120" t="s">
        <v>141</v>
      </c>
      <c r="D25" s="21">
        <f t="shared" ref="D25:I25" si="5">SUM(D23:D24)</f>
        <v>36088380</v>
      </c>
      <c r="E25" s="21">
        <f t="shared" si="5"/>
        <v>1.6526707547702848</v>
      </c>
      <c r="F25" s="21">
        <f t="shared" si="5"/>
        <v>127984000</v>
      </c>
      <c r="G25" s="21">
        <f t="shared" si="5"/>
        <v>7.0071432521260855</v>
      </c>
      <c r="H25" s="21">
        <f t="shared" si="5"/>
        <v>127984000</v>
      </c>
      <c r="I25" s="21">
        <f t="shared" si="5"/>
        <v>6.993199284176681</v>
      </c>
      <c r="J25" s="21">
        <f t="shared" ref="J25:M25" si="6">SUM(J23:J24)</f>
        <v>0</v>
      </c>
      <c r="K25" s="21">
        <f t="shared" si="6"/>
        <v>32016000</v>
      </c>
      <c r="L25" s="21">
        <f t="shared" si="6"/>
        <v>6.1834731387781101</v>
      </c>
      <c r="M25" s="21">
        <f t="shared" si="6"/>
        <v>95968000</v>
      </c>
      <c r="N25" s="1">
        <f t="shared" si="2"/>
        <v>25.015626953369168</v>
      </c>
    </row>
    <row r="26" spans="1:17">
      <c r="A26" s="52"/>
      <c r="B26" s="92" t="s">
        <v>58</v>
      </c>
      <c r="C26" s="118" t="s">
        <v>59</v>
      </c>
      <c r="D26" s="18">
        <v>2355290</v>
      </c>
      <c r="E26" s="18">
        <f>D26/D30*100</f>
        <v>0.10786072697092262</v>
      </c>
      <c r="F26" s="18">
        <v>0</v>
      </c>
      <c r="G26" s="18">
        <f>F26/F30*100</f>
        <v>0</v>
      </c>
      <c r="H26" s="18">
        <v>0</v>
      </c>
      <c r="I26" s="18">
        <f>H26/H30*100</f>
        <v>0</v>
      </c>
      <c r="J26" s="18">
        <f t="shared" ref="J26:J27" si="7">H26-F26</f>
        <v>0</v>
      </c>
      <c r="K26" s="18">
        <v>1572060</v>
      </c>
      <c r="L26" s="18">
        <f>K26/K30*100</f>
        <v>0.3036229005043577</v>
      </c>
      <c r="M26" s="18">
        <f t="shared" si="1"/>
        <v>-1572060</v>
      </c>
      <c r="N26" s="19" t="e">
        <f t="shared" si="2"/>
        <v>#DIV/0!</v>
      </c>
    </row>
    <row r="27" spans="1:17">
      <c r="A27" s="52"/>
      <c r="B27" s="92" t="s">
        <v>60</v>
      </c>
      <c r="C27" s="118" t="s">
        <v>61</v>
      </c>
      <c r="D27" s="17">
        <v>0</v>
      </c>
      <c r="E27" s="18">
        <v>0</v>
      </c>
      <c r="F27" s="17">
        <v>0</v>
      </c>
      <c r="G27" s="18">
        <v>0</v>
      </c>
      <c r="H27" s="17">
        <v>0</v>
      </c>
      <c r="I27" s="18">
        <v>0</v>
      </c>
      <c r="J27" s="18">
        <f t="shared" si="7"/>
        <v>0</v>
      </c>
      <c r="K27" s="17">
        <v>0</v>
      </c>
      <c r="L27" s="18">
        <v>0</v>
      </c>
      <c r="M27" s="18">
        <f t="shared" si="1"/>
        <v>0</v>
      </c>
      <c r="N27" s="19">
        <v>0</v>
      </c>
    </row>
    <row r="28" spans="1:17">
      <c r="A28" s="52"/>
      <c r="B28" s="119"/>
      <c r="C28" s="120" t="s">
        <v>142</v>
      </c>
      <c r="D28" s="21">
        <f t="shared" ref="D28:I28" si="8">SUM(D26:D27)</f>
        <v>2355290</v>
      </c>
      <c r="E28" s="21">
        <f t="shared" si="8"/>
        <v>0.10786072697092262</v>
      </c>
      <c r="F28" s="21">
        <f t="shared" si="8"/>
        <v>0</v>
      </c>
      <c r="G28" s="21">
        <f t="shared" si="8"/>
        <v>0</v>
      </c>
      <c r="H28" s="21">
        <f t="shared" si="8"/>
        <v>0</v>
      </c>
      <c r="I28" s="21">
        <f t="shared" si="8"/>
        <v>0</v>
      </c>
      <c r="J28" s="21">
        <f t="shared" ref="J28:M28" si="9">SUM(J26:J27)</f>
        <v>0</v>
      </c>
      <c r="K28" s="21">
        <f t="shared" si="9"/>
        <v>1572060</v>
      </c>
      <c r="L28" s="21">
        <f t="shared" si="9"/>
        <v>0.3036229005043577</v>
      </c>
      <c r="M28" s="21">
        <f t="shared" si="9"/>
        <v>-1572060</v>
      </c>
      <c r="N28" s="1" t="e">
        <f t="shared" si="2"/>
        <v>#DIV/0!</v>
      </c>
    </row>
    <row r="29" spans="1:17">
      <c r="A29" s="52"/>
      <c r="B29" s="121"/>
      <c r="C29" s="122" t="s">
        <v>143</v>
      </c>
      <c r="D29" s="124">
        <f t="shared" ref="D29:I29" si="10">D25+D28</f>
        <v>38443670</v>
      </c>
      <c r="E29" s="124">
        <f t="shared" si="10"/>
        <v>1.7605314817412074</v>
      </c>
      <c r="F29" s="124">
        <f t="shared" si="10"/>
        <v>127984000</v>
      </c>
      <c r="G29" s="124">
        <f t="shared" si="10"/>
        <v>7.0071432521260855</v>
      </c>
      <c r="H29" s="124">
        <f t="shared" si="10"/>
        <v>127984000</v>
      </c>
      <c r="I29" s="124">
        <f t="shared" si="10"/>
        <v>6.993199284176681</v>
      </c>
      <c r="J29" s="124">
        <f t="shared" ref="J29:M29" si="11">J25+J28</f>
        <v>0</v>
      </c>
      <c r="K29" s="124">
        <f t="shared" si="11"/>
        <v>33588060</v>
      </c>
      <c r="L29" s="124">
        <f t="shared" si="11"/>
        <v>6.4870960392824681</v>
      </c>
      <c r="M29" s="124">
        <f t="shared" si="11"/>
        <v>94395940</v>
      </c>
      <c r="N29" s="277">
        <f t="shared" si="2"/>
        <v>26.243952369046131</v>
      </c>
    </row>
    <row r="30" spans="1:17">
      <c r="A30" s="52"/>
      <c r="B30" s="121"/>
      <c r="C30" s="122" t="s">
        <v>144</v>
      </c>
      <c r="D30" s="124">
        <f t="shared" ref="D30:I30" si="12">D22+D29</f>
        <v>2183640020</v>
      </c>
      <c r="E30" s="124">
        <f t="shared" si="12"/>
        <v>99.873127949450193</v>
      </c>
      <c r="F30" s="124">
        <f t="shared" si="12"/>
        <v>1826479000</v>
      </c>
      <c r="G30" s="124">
        <f t="shared" si="12"/>
        <v>99.810290728773779</v>
      </c>
      <c r="H30" s="124">
        <f t="shared" si="12"/>
        <v>1830120876</v>
      </c>
      <c r="I30" s="124">
        <f t="shared" si="12"/>
        <v>99.81066824353303</v>
      </c>
      <c r="J30" s="124">
        <f t="shared" ref="J30:M30" si="13">J22+J29</f>
        <v>3641876</v>
      </c>
      <c r="K30" s="124">
        <f t="shared" si="13"/>
        <v>517767269</v>
      </c>
      <c r="L30" s="124">
        <f t="shared" si="13"/>
        <v>99.613707713918842</v>
      </c>
      <c r="M30" s="124">
        <f t="shared" si="13"/>
        <v>1312353607</v>
      </c>
      <c r="N30" s="277">
        <f t="shared" si="2"/>
        <v>28.291424669809622</v>
      </c>
      <c r="Q30" s="281"/>
    </row>
    <row r="31" spans="1:17">
      <c r="A31" s="52"/>
      <c r="B31" s="119"/>
      <c r="C31" s="120" t="s">
        <v>145</v>
      </c>
      <c r="D31" s="21">
        <v>8857370</v>
      </c>
      <c r="E31" s="21"/>
      <c r="F31" s="21"/>
      <c r="G31" s="21"/>
      <c r="H31" s="21"/>
      <c r="I31" s="21"/>
      <c r="J31" s="21"/>
      <c r="K31" s="21"/>
      <c r="L31" s="21"/>
      <c r="M31" s="21"/>
      <c r="N31" s="1"/>
    </row>
    <row r="32" spans="1:17">
      <c r="A32" s="52"/>
      <c r="B32" s="119"/>
      <c r="C32" s="120" t="s">
        <v>146</v>
      </c>
      <c r="D32" s="21">
        <v>3197712</v>
      </c>
      <c r="E32" s="21"/>
      <c r="F32" s="21"/>
      <c r="G32" s="21"/>
      <c r="H32" s="21"/>
      <c r="I32" s="21"/>
      <c r="J32" s="21"/>
      <c r="K32" s="21"/>
      <c r="L32" s="21"/>
      <c r="M32" s="21"/>
      <c r="N32" s="1"/>
    </row>
    <row r="33" spans="1:17" ht="15.75" thickBot="1">
      <c r="A33" s="52"/>
      <c r="B33" s="121"/>
      <c r="C33" s="122" t="s">
        <v>147</v>
      </c>
      <c r="D33" s="124">
        <f>D30+D31+D32</f>
        <v>2195695102</v>
      </c>
      <c r="E33" s="124"/>
      <c r="F33" s="124">
        <f>F30+F31+F32</f>
        <v>1826479000</v>
      </c>
      <c r="G33" s="124"/>
      <c r="H33" s="124">
        <f>H30+H31+H32</f>
        <v>1830120876</v>
      </c>
      <c r="I33" s="124"/>
      <c r="J33" s="124"/>
      <c r="K33" s="124">
        <f>K30+K31+K32</f>
        <v>517767269</v>
      </c>
      <c r="L33" s="124"/>
      <c r="M33" s="124"/>
      <c r="N33" s="125"/>
      <c r="Q33" s="281"/>
    </row>
    <row r="34" spans="1:17" ht="15.75" thickTop="1">
      <c r="A34" s="52"/>
      <c r="B34" s="769" t="s">
        <v>148</v>
      </c>
      <c r="C34" s="769"/>
      <c r="D34" s="22"/>
      <c r="E34" s="23"/>
      <c r="F34" s="22"/>
      <c r="G34" s="23"/>
      <c r="H34" s="22"/>
      <c r="I34" s="23"/>
      <c r="J34" s="24"/>
      <c r="K34" s="22"/>
      <c r="L34" s="23"/>
      <c r="M34" s="22"/>
      <c r="N34" s="25"/>
    </row>
    <row r="35" spans="1:17">
      <c r="A35" s="52"/>
      <c r="B35" s="91" t="s">
        <v>42</v>
      </c>
      <c r="C35" s="15" t="s">
        <v>27</v>
      </c>
      <c r="D35" s="11"/>
      <c r="E35" s="12"/>
      <c r="F35" s="11"/>
      <c r="G35" s="12"/>
      <c r="H35" s="11"/>
      <c r="I35" s="12"/>
      <c r="J35" s="16"/>
      <c r="K35" s="11"/>
      <c r="L35" s="12"/>
      <c r="M35" s="11"/>
      <c r="N35" s="14"/>
    </row>
    <row r="36" spans="1:17" ht="15" customHeight="1">
      <c r="A36" s="52"/>
      <c r="B36" s="92"/>
      <c r="C36" s="126" t="s">
        <v>149</v>
      </c>
      <c r="D36" s="124">
        <f t="shared" ref="D36:I36" si="14">SUM(D38:D44)</f>
        <v>2145196350</v>
      </c>
      <c r="E36" s="124">
        <f t="shared" si="14"/>
        <v>98.239468518258775</v>
      </c>
      <c r="F36" s="124">
        <f t="shared" si="14"/>
        <v>1698495000</v>
      </c>
      <c r="G36" s="124">
        <f t="shared" si="14"/>
        <v>92.99285674787393</v>
      </c>
      <c r="H36" s="124">
        <f t="shared" si="14"/>
        <v>1702136876</v>
      </c>
      <c r="I36" s="124">
        <f t="shared" si="14"/>
        <v>93.006800715823331</v>
      </c>
      <c r="J36" s="124">
        <f t="shared" ref="J36:M36" si="15">SUM(J38:J44)</f>
        <v>3641876</v>
      </c>
      <c r="K36" s="124">
        <f t="shared" si="15"/>
        <v>484179209</v>
      </c>
      <c r="L36" s="124">
        <f t="shared" si="15"/>
        <v>93.512903960717523</v>
      </c>
      <c r="M36" s="124">
        <f t="shared" si="15"/>
        <v>1217957667</v>
      </c>
      <c r="N36" s="277">
        <f>K36/H36*100</f>
        <v>28.445374507002924</v>
      </c>
      <c r="P36" s="281"/>
    </row>
    <row r="37" spans="1:17" ht="15" customHeight="1">
      <c r="A37" s="52"/>
      <c r="B37" s="92" t="s">
        <v>150</v>
      </c>
      <c r="C37" s="26" t="s">
        <v>151</v>
      </c>
      <c r="D37" s="17"/>
      <c r="E37" s="18"/>
      <c r="F37" s="17"/>
      <c r="G37" s="18"/>
      <c r="H37" s="17"/>
      <c r="I37" s="18"/>
      <c r="J37" s="18"/>
      <c r="K37" s="17"/>
      <c r="L37" s="18"/>
      <c r="M37" s="18"/>
      <c r="N37" s="19"/>
    </row>
    <row r="38" spans="1:17" ht="15" customHeight="1">
      <c r="A38" s="52"/>
      <c r="B38" s="92" t="s">
        <v>241</v>
      </c>
      <c r="C38" s="26" t="s">
        <v>242</v>
      </c>
      <c r="D38" s="18">
        <v>1267904304</v>
      </c>
      <c r="E38" s="18">
        <f>D38/D30*100</f>
        <v>58.063796797422683</v>
      </c>
      <c r="F38" s="18">
        <v>1424371000</v>
      </c>
      <c r="G38" s="18">
        <f>F38/F30*100</f>
        <v>77.984526512486596</v>
      </c>
      <c r="H38" s="18">
        <v>1424371000</v>
      </c>
      <c r="I38" s="18">
        <f>H38/H30*100</f>
        <v>77.829340055022683</v>
      </c>
      <c r="J38" s="18">
        <f t="shared" ref="J38:J44" si="16">H38-F38</f>
        <v>0</v>
      </c>
      <c r="K38" s="18">
        <v>424371953</v>
      </c>
      <c r="L38" s="18">
        <f>K38/K30*100</f>
        <v>81.961911926109025</v>
      </c>
      <c r="M38" s="18">
        <f t="shared" ref="M38:M44" si="17">H38-K38</f>
        <v>999999047</v>
      </c>
      <c r="N38" s="19">
        <f>K38/H38*100</f>
        <v>29.793638946594676</v>
      </c>
    </row>
    <row r="39" spans="1:17" ht="15" customHeight="1">
      <c r="A39" s="52"/>
      <c r="B39" s="92" t="s">
        <v>243</v>
      </c>
      <c r="C39" s="26" t="s">
        <v>244</v>
      </c>
      <c r="D39" s="18">
        <v>114030294</v>
      </c>
      <c r="E39" s="18">
        <f>D39/D30*100</f>
        <v>5.2220280337232508</v>
      </c>
      <c r="F39" s="18">
        <v>80980000</v>
      </c>
      <c r="G39" s="18">
        <f>F39/F30*100</f>
        <v>4.4336671815005815</v>
      </c>
      <c r="H39" s="18">
        <v>82941876</v>
      </c>
      <c r="I39" s="18">
        <f>H39/H30*100</f>
        <v>4.5320435981956422</v>
      </c>
      <c r="J39" s="18">
        <f t="shared" si="16"/>
        <v>1961876</v>
      </c>
      <c r="K39" s="18">
        <v>21061981</v>
      </c>
      <c r="L39" s="18">
        <f>K39/K30*100</f>
        <v>4.0678471315265776</v>
      </c>
      <c r="M39" s="18">
        <f t="shared" si="17"/>
        <v>61879895</v>
      </c>
      <c r="N39" s="19">
        <f t="shared" ref="N39:N44" si="18">K39/H39*100</f>
        <v>25.393663630178803</v>
      </c>
    </row>
    <row r="40" spans="1:17" ht="15" customHeight="1">
      <c r="A40" s="52"/>
      <c r="B40" s="92" t="s">
        <v>245</v>
      </c>
      <c r="C40" s="26" t="s">
        <v>246</v>
      </c>
      <c r="D40" s="18">
        <v>71715653</v>
      </c>
      <c r="E40" s="18">
        <f>D40/D30*100</f>
        <v>3.2842250711268792</v>
      </c>
      <c r="F40" s="18">
        <v>52920000</v>
      </c>
      <c r="G40" s="18">
        <f>F40/F30*100</f>
        <v>2.8973779605459464</v>
      </c>
      <c r="H40" s="18">
        <v>53620000</v>
      </c>
      <c r="I40" s="18">
        <f>H40/H30*100</f>
        <v>2.929861120277172</v>
      </c>
      <c r="J40" s="18">
        <f t="shared" si="16"/>
        <v>700000</v>
      </c>
      <c r="K40" s="18">
        <v>7928469</v>
      </c>
      <c r="L40" s="18">
        <f>K40/K30*100</f>
        <v>1.5312804564322509</v>
      </c>
      <c r="M40" s="18">
        <f t="shared" si="17"/>
        <v>45691531</v>
      </c>
      <c r="N40" s="19">
        <f t="shared" si="18"/>
        <v>14.786402461767997</v>
      </c>
    </row>
    <row r="41" spans="1:17" ht="15" customHeight="1">
      <c r="A41" s="52"/>
      <c r="B41" s="92" t="s">
        <v>247</v>
      </c>
      <c r="C41" s="26" t="s">
        <v>248</v>
      </c>
      <c r="D41" s="18">
        <v>101357202</v>
      </c>
      <c r="E41" s="18">
        <f>D41/D30*100</f>
        <v>4.6416625941852816</v>
      </c>
      <c r="F41" s="18">
        <v>24255000</v>
      </c>
      <c r="G41" s="18">
        <f>F41/F30*100</f>
        <v>1.3279648985835588</v>
      </c>
      <c r="H41" s="18">
        <v>24305000</v>
      </c>
      <c r="I41" s="18">
        <f>H41/H30*100</f>
        <v>1.3280543552468609</v>
      </c>
      <c r="J41" s="18">
        <f t="shared" si="16"/>
        <v>50000</v>
      </c>
      <c r="K41" s="18">
        <v>6876496</v>
      </c>
      <c r="L41" s="18">
        <f>K41/K30*100</f>
        <v>1.3281055817377285</v>
      </c>
      <c r="M41" s="18">
        <f t="shared" si="17"/>
        <v>17428504</v>
      </c>
      <c r="N41" s="19">
        <f t="shared" si="18"/>
        <v>28.292515943221559</v>
      </c>
    </row>
    <row r="42" spans="1:17" ht="15" customHeight="1">
      <c r="A42" s="52"/>
      <c r="B42" s="92" t="s">
        <v>249</v>
      </c>
      <c r="C42" s="26" t="s">
        <v>250</v>
      </c>
      <c r="D42" s="18">
        <v>561433928</v>
      </c>
      <c r="E42" s="18">
        <f>D42/D30*100</f>
        <v>25.710919513189722</v>
      </c>
      <c r="F42" s="18">
        <v>50000000</v>
      </c>
      <c r="G42" s="18">
        <f>F42/F30*100</f>
        <v>2.7375075213019144</v>
      </c>
      <c r="H42" s="18">
        <v>50700000</v>
      </c>
      <c r="I42" s="18">
        <f>H42/H30*100</f>
        <v>2.7703088175690533</v>
      </c>
      <c r="J42" s="18">
        <f t="shared" si="16"/>
        <v>700000</v>
      </c>
      <c r="K42" s="18">
        <v>12278317</v>
      </c>
      <c r="L42" s="18">
        <f>K42/K30*100</f>
        <v>2.3713969065124507</v>
      </c>
      <c r="M42" s="18">
        <f t="shared" si="17"/>
        <v>38421683</v>
      </c>
      <c r="N42" s="19">
        <f t="shared" si="18"/>
        <v>24.217587771203156</v>
      </c>
    </row>
    <row r="43" spans="1:17" ht="15" customHeight="1">
      <c r="A43" s="52"/>
      <c r="B43" s="92" t="s">
        <v>251</v>
      </c>
      <c r="C43" s="26" t="s">
        <v>252</v>
      </c>
      <c r="D43" s="18">
        <v>24574969</v>
      </c>
      <c r="E43" s="18">
        <f>D43/D30*100</f>
        <v>1.1254130156489806</v>
      </c>
      <c r="F43" s="18">
        <v>62869000</v>
      </c>
      <c r="G43" s="18">
        <f>F43/F30*100</f>
        <v>3.4420872071346018</v>
      </c>
      <c r="H43" s="18">
        <v>63099000</v>
      </c>
      <c r="I43" s="18">
        <f>H43/H30*100</f>
        <v>3.4478050508834257</v>
      </c>
      <c r="J43" s="18">
        <f t="shared" si="16"/>
        <v>230000</v>
      </c>
      <c r="K43" s="18">
        <v>11128051</v>
      </c>
      <c r="L43" s="18">
        <f>K43/K30*100</f>
        <v>2.1492380199104475</v>
      </c>
      <c r="M43" s="18">
        <f t="shared" si="17"/>
        <v>51970949</v>
      </c>
      <c r="N43" s="19">
        <f t="shared" si="18"/>
        <v>17.635859522337913</v>
      </c>
    </row>
    <row r="44" spans="1:17" ht="15" customHeight="1">
      <c r="A44" s="52"/>
      <c r="B44" s="92" t="s">
        <v>253</v>
      </c>
      <c r="C44" s="26" t="s">
        <v>254</v>
      </c>
      <c r="D44" s="18">
        <v>4180000</v>
      </c>
      <c r="E44" s="18">
        <f>D44/D30*100</f>
        <v>0.19142349296199471</v>
      </c>
      <c r="F44" s="18">
        <v>3100000</v>
      </c>
      <c r="G44" s="18">
        <f>F44/F30*100</f>
        <v>0.16972546632071872</v>
      </c>
      <c r="H44" s="18">
        <v>3100000</v>
      </c>
      <c r="I44" s="18">
        <f>H44/H30*100</f>
        <v>0.16938771862848256</v>
      </c>
      <c r="J44" s="18">
        <f t="shared" si="16"/>
        <v>0</v>
      </c>
      <c r="K44" s="18">
        <v>533942</v>
      </c>
      <c r="L44" s="18">
        <f>K44/K30*100</f>
        <v>0.10312393848905116</v>
      </c>
      <c r="M44" s="18">
        <f t="shared" si="17"/>
        <v>2566058</v>
      </c>
      <c r="N44" s="19">
        <f t="shared" si="18"/>
        <v>17.223935483870967</v>
      </c>
    </row>
    <row r="45" spans="1:17" ht="15" customHeight="1">
      <c r="A45" s="52"/>
      <c r="B45" s="92"/>
      <c r="C45" s="126" t="s">
        <v>153</v>
      </c>
      <c r="D45" s="124">
        <f t="shared" ref="D45:I45" si="19">D54+D57</f>
        <v>38443670</v>
      </c>
      <c r="E45" s="124">
        <f t="shared" si="19"/>
        <v>1.7605314817412077</v>
      </c>
      <c r="F45" s="124">
        <f t="shared" si="19"/>
        <v>127984000</v>
      </c>
      <c r="G45" s="124">
        <f t="shared" si="19"/>
        <v>7.0071432521260846</v>
      </c>
      <c r="H45" s="124">
        <f t="shared" si="19"/>
        <v>127984000</v>
      </c>
      <c r="I45" s="124">
        <f t="shared" si="19"/>
        <v>6.9931992841766801</v>
      </c>
      <c r="J45" s="124">
        <f t="shared" ref="J45:M45" si="20">J54+J57</f>
        <v>0</v>
      </c>
      <c r="K45" s="124">
        <f t="shared" si="20"/>
        <v>33588060</v>
      </c>
      <c r="L45" s="124">
        <f t="shared" si="20"/>
        <v>6.4870960392824681</v>
      </c>
      <c r="M45" s="124">
        <f t="shared" si="20"/>
        <v>94395940</v>
      </c>
      <c r="N45" s="277">
        <f>K45/H45*100</f>
        <v>26.243952369046131</v>
      </c>
    </row>
    <row r="46" spans="1:17" ht="15" customHeight="1">
      <c r="A46" s="52"/>
      <c r="B46" s="92" t="s">
        <v>150</v>
      </c>
      <c r="C46" s="26" t="s">
        <v>151</v>
      </c>
      <c r="D46" s="17"/>
      <c r="E46" s="18"/>
      <c r="F46" s="17"/>
      <c r="G46" s="18"/>
      <c r="H46" s="17"/>
      <c r="I46" s="18"/>
      <c r="J46" s="18"/>
      <c r="K46" s="17"/>
      <c r="L46" s="18"/>
      <c r="M46" s="18"/>
      <c r="N46" s="19"/>
    </row>
    <row r="47" spans="1:17" ht="15" customHeight="1">
      <c r="A47" s="52"/>
      <c r="B47" s="676" t="s">
        <v>348</v>
      </c>
      <c r="C47" s="26" t="s">
        <v>349</v>
      </c>
      <c r="D47" s="17"/>
      <c r="E47" s="18">
        <f>D47/D30*100</f>
        <v>0</v>
      </c>
      <c r="F47" s="17"/>
      <c r="G47" s="18">
        <f>F47/F30*100</f>
        <v>0</v>
      </c>
      <c r="H47" s="17"/>
      <c r="I47" s="18">
        <f>H47/H30*100</f>
        <v>0</v>
      </c>
      <c r="J47" s="18">
        <f t="shared" ref="J47:J53" si="21">H47-F47</f>
        <v>0</v>
      </c>
      <c r="K47" s="17"/>
      <c r="L47" s="18">
        <f>K47/K30*100</f>
        <v>0</v>
      </c>
      <c r="M47" s="18">
        <f t="shared" ref="M47:M53" si="22">H47-K47</f>
        <v>0</v>
      </c>
      <c r="N47" s="19" t="e">
        <f t="shared" ref="N47:N53" si="23">K47/H47*100</f>
        <v>#DIV/0!</v>
      </c>
    </row>
    <row r="48" spans="1:17" ht="15" customHeight="1">
      <c r="A48" s="52"/>
      <c r="B48" s="676" t="s">
        <v>686</v>
      </c>
      <c r="C48" s="26" t="s">
        <v>687</v>
      </c>
      <c r="D48" s="17">
        <v>0</v>
      </c>
      <c r="E48" s="18">
        <f>D48/D30*100</f>
        <v>0</v>
      </c>
      <c r="F48" s="17">
        <v>33000000</v>
      </c>
      <c r="G48" s="18">
        <f>F48/F30*100</f>
        <v>1.8067549640592637</v>
      </c>
      <c r="H48" s="17">
        <v>33000000</v>
      </c>
      <c r="I48" s="18">
        <f>H48/H30*100</f>
        <v>1.8031595853999753</v>
      </c>
      <c r="J48" s="18">
        <f t="shared" si="21"/>
        <v>0</v>
      </c>
      <c r="K48" s="17">
        <v>32016000</v>
      </c>
      <c r="L48" s="18">
        <f>K48/K30*100</f>
        <v>6.1834731387781101</v>
      </c>
      <c r="M48" s="18">
        <f t="shared" si="22"/>
        <v>984000</v>
      </c>
      <c r="N48" s="19">
        <f t="shared" si="23"/>
        <v>97.018181818181816</v>
      </c>
    </row>
    <row r="49" spans="1:14" ht="15" customHeight="1">
      <c r="A49" s="52"/>
      <c r="B49" s="676" t="s">
        <v>255</v>
      </c>
      <c r="C49" s="26" t="s">
        <v>256</v>
      </c>
      <c r="D49" s="18">
        <v>2550000</v>
      </c>
      <c r="E49" s="18">
        <f>D49/D30*100</f>
        <v>0.11677748972561879</v>
      </c>
      <c r="F49" s="18"/>
      <c r="G49" s="18">
        <f>F49/F30*100</f>
        <v>0</v>
      </c>
      <c r="H49" s="18"/>
      <c r="I49" s="18">
        <f>H49/H30*100</f>
        <v>0</v>
      </c>
      <c r="J49" s="18">
        <f t="shared" si="21"/>
        <v>0</v>
      </c>
      <c r="K49" s="18"/>
      <c r="L49" s="18">
        <f>K49/K30*100</f>
        <v>0</v>
      </c>
      <c r="M49" s="18">
        <f t="shared" si="22"/>
        <v>0</v>
      </c>
      <c r="N49" s="19" t="e">
        <f t="shared" si="23"/>
        <v>#DIV/0!</v>
      </c>
    </row>
    <row r="50" spans="1:14" ht="15" customHeight="1">
      <c r="A50" s="52"/>
      <c r="B50" s="676" t="s">
        <v>407</v>
      </c>
      <c r="C50" s="26" t="s">
        <v>408</v>
      </c>
      <c r="D50" s="18">
        <v>17724000</v>
      </c>
      <c r="E50" s="18">
        <f>D50/D30*100</f>
        <v>0.81167224623406564</v>
      </c>
      <c r="F50" s="18">
        <v>44000000</v>
      </c>
      <c r="G50" s="18">
        <f>F50/F30*100</f>
        <v>2.4090066187456847</v>
      </c>
      <c r="H50" s="18">
        <v>44000000</v>
      </c>
      <c r="I50" s="18">
        <f>H50/H30*100</f>
        <v>2.4042127805333009</v>
      </c>
      <c r="J50" s="18">
        <f t="shared" si="21"/>
        <v>0</v>
      </c>
      <c r="K50" s="18"/>
      <c r="L50" s="18">
        <f>K50/K30*100</f>
        <v>0</v>
      </c>
      <c r="M50" s="18">
        <f t="shared" si="22"/>
        <v>44000000</v>
      </c>
      <c r="N50" s="19">
        <f t="shared" si="23"/>
        <v>0</v>
      </c>
    </row>
    <row r="51" spans="1:14" ht="15" customHeight="1">
      <c r="A51" s="52"/>
      <c r="B51" s="676" t="s">
        <v>348</v>
      </c>
      <c r="C51" s="26" t="s">
        <v>760</v>
      </c>
      <c r="D51" s="18">
        <v>0</v>
      </c>
      <c r="E51" s="18">
        <v>0</v>
      </c>
      <c r="F51" s="18">
        <v>10600000</v>
      </c>
      <c r="G51" s="18">
        <f>F51/F30*100</f>
        <v>0.58035159451600593</v>
      </c>
      <c r="H51" s="18">
        <v>10600000</v>
      </c>
      <c r="I51" s="18">
        <f>H51/H30*100</f>
        <v>0.57919671531029515</v>
      </c>
      <c r="J51" s="18">
        <f t="shared" si="21"/>
        <v>0</v>
      </c>
      <c r="K51" s="18"/>
      <c r="L51" s="18">
        <f>K51/K30*100</f>
        <v>0</v>
      </c>
      <c r="M51" s="18">
        <f t="shared" ref="M51" si="24">H51-K51</f>
        <v>10600000</v>
      </c>
      <c r="N51" s="19">
        <f t="shared" ref="N51" si="25">K51/H51*100</f>
        <v>0</v>
      </c>
    </row>
    <row r="52" spans="1:14" ht="15" customHeight="1">
      <c r="A52" s="52"/>
      <c r="B52" s="676" t="s">
        <v>684</v>
      </c>
      <c r="C52" s="26" t="s">
        <v>258</v>
      </c>
      <c r="D52" s="18">
        <v>1575180</v>
      </c>
      <c r="E52" s="18">
        <f>D52/D30*100</f>
        <v>7.2135516182745177E-2</v>
      </c>
      <c r="F52" s="18">
        <v>10000000</v>
      </c>
      <c r="G52" s="18">
        <f>F52/F30*100</f>
        <v>0.54750150426038302</v>
      </c>
      <c r="H52" s="18">
        <v>10000000</v>
      </c>
      <c r="I52" s="18">
        <f>H52/H30*100</f>
        <v>0.54641199557575015</v>
      </c>
      <c r="J52" s="18">
        <f t="shared" si="21"/>
        <v>0</v>
      </c>
      <c r="K52" s="18"/>
      <c r="L52" s="18">
        <f>K52/K30*100</f>
        <v>0</v>
      </c>
      <c r="M52" s="18">
        <f t="shared" si="22"/>
        <v>10000000</v>
      </c>
      <c r="N52" s="19">
        <f t="shared" si="23"/>
        <v>0</v>
      </c>
    </row>
    <row r="53" spans="1:14" ht="15" customHeight="1">
      <c r="A53" s="52"/>
      <c r="B53" s="676" t="s">
        <v>685</v>
      </c>
      <c r="C53" s="26" t="s">
        <v>260</v>
      </c>
      <c r="D53" s="17">
        <v>14239200</v>
      </c>
      <c r="E53" s="18">
        <f>D53/D30*100</f>
        <v>0.65208550262785525</v>
      </c>
      <c r="F53" s="17">
        <v>30384000</v>
      </c>
      <c r="G53" s="18">
        <f>F53/F30*100</f>
        <v>1.6635285705447473</v>
      </c>
      <c r="H53" s="17">
        <v>30384000</v>
      </c>
      <c r="I53" s="18">
        <f>H53/H30*100</f>
        <v>1.6602182073573593</v>
      </c>
      <c r="J53" s="18">
        <f t="shared" si="21"/>
        <v>0</v>
      </c>
      <c r="K53" s="17"/>
      <c r="L53" s="18">
        <f>K53/K30*100</f>
        <v>0</v>
      </c>
      <c r="M53" s="18">
        <f t="shared" si="22"/>
        <v>30384000</v>
      </c>
      <c r="N53" s="19">
        <f t="shared" si="23"/>
        <v>0</v>
      </c>
    </row>
    <row r="54" spans="1:14" ht="15" customHeight="1">
      <c r="A54" s="52"/>
      <c r="B54" s="92"/>
      <c r="C54" s="27" t="s">
        <v>141</v>
      </c>
      <c r="D54" s="21">
        <f t="shared" ref="D54:M54" si="26">SUM(D47:D53)</f>
        <v>36088380</v>
      </c>
      <c r="E54" s="21">
        <f t="shared" si="26"/>
        <v>1.652670754770285</v>
      </c>
      <c r="F54" s="21">
        <f t="shared" si="26"/>
        <v>127984000</v>
      </c>
      <c r="G54" s="21">
        <f t="shared" si="26"/>
        <v>7.0071432521260846</v>
      </c>
      <c r="H54" s="21">
        <f t="shared" si="26"/>
        <v>127984000</v>
      </c>
      <c r="I54" s="21">
        <f t="shared" si="26"/>
        <v>6.9931992841766801</v>
      </c>
      <c r="J54" s="21">
        <f t="shared" si="26"/>
        <v>0</v>
      </c>
      <c r="K54" s="21">
        <f t="shared" si="26"/>
        <v>32016000</v>
      </c>
      <c r="L54" s="21">
        <f t="shared" si="26"/>
        <v>6.1834731387781101</v>
      </c>
      <c r="M54" s="21">
        <f t="shared" si="26"/>
        <v>95968000</v>
      </c>
      <c r="N54" s="1">
        <f>K54/H54*100</f>
        <v>25.015626953369168</v>
      </c>
    </row>
    <row r="55" spans="1:14" ht="15" customHeight="1">
      <c r="A55" s="52"/>
      <c r="B55" s="92" t="s">
        <v>150</v>
      </c>
      <c r="C55" s="26" t="s">
        <v>151</v>
      </c>
      <c r="D55" s="17"/>
      <c r="E55" s="18"/>
      <c r="F55" s="17"/>
      <c r="G55" s="18"/>
      <c r="H55" s="17"/>
      <c r="I55" s="18"/>
      <c r="J55" s="18"/>
      <c r="K55" s="17"/>
      <c r="L55" s="18"/>
      <c r="M55" s="18"/>
      <c r="N55" s="19"/>
    </row>
    <row r="56" spans="1:14" ht="18" customHeight="1">
      <c r="A56" s="52"/>
      <c r="B56" s="92" t="s">
        <v>388</v>
      </c>
      <c r="C56" s="26" t="s">
        <v>389</v>
      </c>
      <c r="D56" s="18">
        <v>2355290</v>
      </c>
      <c r="E56" s="18">
        <f>D56/D30*100</f>
        <v>0.10786072697092262</v>
      </c>
      <c r="F56" s="18">
        <v>0</v>
      </c>
      <c r="G56" s="18">
        <f>F56/F30*100</f>
        <v>0</v>
      </c>
      <c r="H56" s="18">
        <v>0</v>
      </c>
      <c r="I56" s="18">
        <f>H56/H30*100</f>
        <v>0</v>
      </c>
      <c r="J56" s="18">
        <f t="shared" ref="J56" si="27">H56-F56</f>
        <v>0</v>
      </c>
      <c r="K56" s="18">
        <v>1572060</v>
      </c>
      <c r="L56" s="18">
        <f>K56/K30*100</f>
        <v>0.3036229005043577</v>
      </c>
      <c r="M56" s="18">
        <f t="shared" ref="M56" si="28">H56-K56</f>
        <v>-1572060</v>
      </c>
      <c r="N56" s="19" t="e">
        <f>K56/H56*100</f>
        <v>#DIV/0!</v>
      </c>
    </row>
    <row r="57" spans="1:14" ht="19.5" customHeight="1">
      <c r="A57" s="52"/>
      <c r="B57" s="92"/>
      <c r="C57" s="27" t="s">
        <v>142</v>
      </c>
      <c r="D57" s="21">
        <f t="shared" ref="D57:I57" si="29">SUM(D56)</f>
        <v>2355290</v>
      </c>
      <c r="E57" s="21">
        <f t="shared" si="29"/>
        <v>0.10786072697092262</v>
      </c>
      <c r="F57" s="21">
        <f t="shared" si="29"/>
        <v>0</v>
      </c>
      <c r="G57" s="21">
        <f t="shared" si="29"/>
        <v>0</v>
      </c>
      <c r="H57" s="21">
        <f t="shared" si="29"/>
        <v>0</v>
      </c>
      <c r="I57" s="21">
        <f t="shared" si="29"/>
        <v>0</v>
      </c>
      <c r="J57" s="21">
        <f t="shared" ref="J57:M57" si="30">SUM(J56)</f>
        <v>0</v>
      </c>
      <c r="K57" s="21">
        <f t="shared" si="30"/>
        <v>1572060</v>
      </c>
      <c r="L57" s="21">
        <f t="shared" si="30"/>
        <v>0.3036229005043577</v>
      </c>
      <c r="M57" s="21">
        <f t="shared" si="30"/>
        <v>-1572060</v>
      </c>
      <c r="N57" s="1" t="e">
        <f>K57/H57*100</f>
        <v>#DIV/0!</v>
      </c>
    </row>
    <row r="58" spans="1:14" ht="15" customHeight="1">
      <c r="A58" s="52"/>
      <c r="B58" s="92"/>
      <c r="C58" s="126" t="s">
        <v>236</v>
      </c>
      <c r="D58" s="124">
        <f t="shared" ref="D58:I58" si="31">D59+D63</f>
        <v>12055082</v>
      </c>
      <c r="E58" s="124">
        <f t="shared" si="31"/>
        <v>99.999999999999986</v>
      </c>
      <c r="F58" s="123">
        <f t="shared" si="31"/>
        <v>0</v>
      </c>
      <c r="G58" s="124">
        <f t="shared" si="31"/>
        <v>0</v>
      </c>
      <c r="H58" s="123">
        <f t="shared" si="31"/>
        <v>0</v>
      </c>
      <c r="I58" s="124">
        <f t="shared" si="31"/>
        <v>0</v>
      </c>
      <c r="J58" s="124"/>
      <c r="K58" s="123">
        <f>K59+K63</f>
        <v>0</v>
      </c>
      <c r="L58" s="124" t="e">
        <f>L59+L63</f>
        <v>#DIV/0!</v>
      </c>
      <c r="M58" s="124"/>
      <c r="N58" s="125"/>
    </row>
    <row r="59" spans="1:14" ht="21.75" customHeight="1">
      <c r="A59" s="52"/>
      <c r="B59" s="92"/>
      <c r="C59" s="126" t="s">
        <v>237</v>
      </c>
      <c r="D59" s="124">
        <f t="shared" ref="D59:I59" si="32">SUM(D61:D62)</f>
        <v>8857370</v>
      </c>
      <c r="E59" s="124">
        <f t="shared" si="32"/>
        <v>73.474158035590293</v>
      </c>
      <c r="F59" s="124">
        <f t="shared" si="32"/>
        <v>0</v>
      </c>
      <c r="G59" s="124">
        <f t="shared" si="32"/>
        <v>0</v>
      </c>
      <c r="H59" s="124">
        <f t="shared" si="32"/>
        <v>0</v>
      </c>
      <c r="I59" s="124">
        <f t="shared" si="32"/>
        <v>0</v>
      </c>
      <c r="J59" s="124"/>
      <c r="K59" s="124">
        <f>SUM(K61:K62)</f>
        <v>0</v>
      </c>
      <c r="L59" s="124" t="e">
        <f>SUM(L61:L62)</f>
        <v>#DIV/0!</v>
      </c>
      <c r="M59" s="124"/>
      <c r="N59" s="125"/>
    </row>
    <row r="60" spans="1:14" ht="15" customHeight="1">
      <c r="A60" s="52"/>
      <c r="B60" s="92" t="s">
        <v>150</v>
      </c>
      <c r="C60" s="26" t="s">
        <v>151</v>
      </c>
      <c r="D60" s="17"/>
      <c r="E60" s="18"/>
      <c r="F60" s="17"/>
      <c r="G60" s="18"/>
      <c r="H60" s="17"/>
      <c r="I60" s="18"/>
      <c r="J60" s="18"/>
      <c r="K60" s="17"/>
      <c r="L60" s="18"/>
      <c r="M60" s="18"/>
      <c r="N60" s="19"/>
    </row>
    <row r="61" spans="1:14" ht="15" customHeight="1">
      <c r="A61" s="52"/>
      <c r="B61" s="92" t="s">
        <v>241</v>
      </c>
      <c r="C61" s="26" t="s">
        <v>242</v>
      </c>
      <c r="D61" s="18">
        <f>3077321+505705</f>
        <v>3583026</v>
      </c>
      <c r="E61" s="18">
        <f>D61/D58*100</f>
        <v>29.722120513157851</v>
      </c>
      <c r="F61" s="18"/>
      <c r="G61" s="18"/>
      <c r="H61" s="18"/>
      <c r="I61" s="18"/>
      <c r="J61" s="18"/>
      <c r="K61" s="18"/>
      <c r="L61" s="18" t="e">
        <f>K61/K58*100</f>
        <v>#DIV/0!</v>
      </c>
      <c r="M61" s="18"/>
      <c r="N61" s="19"/>
    </row>
    <row r="62" spans="1:14" ht="18" customHeight="1">
      <c r="A62" s="52"/>
      <c r="B62" s="92" t="s">
        <v>243</v>
      </c>
      <c r="C62" s="26" t="s">
        <v>244</v>
      </c>
      <c r="D62" s="18">
        <v>5274344</v>
      </c>
      <c r="E62" s="18">
        <f>D62/D58*100</f>
        <v>43.752037522432445</v>
      </c>
      <c r="F62" s="18"/>
      <c r="G62" s="18"/>
      <c r="H62" s="18"/>
      <c r="I62" s="18"/>
      <c r="J62" s="18"/>
      <c r="K62" s="18"/>
      <c r="L62" s="18" t="e">
        <f>K62/K58*100</f>
        <v>#DIV/0!</v>
      </c>
      <c r="M62" s="18"/>
      <c r="N62" s="19"/>
    </row>
    <row r="63" spans="1:14" ht="15" customHeight="1">
      <c r="A63" s="52"/>
      <c r="B63" s="92"/>
      <c r="C63" s="126" t="s">
        <v>238</v>
      </c>
      <c r="D63" s="124">
        <f>SUM(D65)</f>
        <v>3197712</v>
      </c>
      <c r="E63" s="124">
        <f>SUM(E65)</f>
        <v>26.525841964409697</v>
      </c>
      <c r="F63" s="124">
        <f>SUM(F65)</f>
        <v>0</v>
      </c>
      <c r="G63" s="124">
        <v>0</v>
      </c>
      <c r="H63" s="124">
        <f>SUM(H65)</f>
        <v>0</v>
      </c>
      <c r="I63" s="124">
        <v>0</v>
      </c>
      <c r="J63" s="124"/>
      <c r="K63" s="124">
        <f>SUM(K65)</f>
        <v>0</v>
      </c>
      <c r="L63" s="124" t="e">
        <f>SUM(L65)</f>
        <v>#DIV/0!</v>
      </c>
      <c r="M63" s="124"/>
      <c r="N63" s="125"/>
    </row>
    <row r="64" spans="1:14" ht="15" customHeight="1">
      <c r="A64" s="52"/>
      <c r="B64" s="92" t="s">
        <v>150</v>
      </c>
      <c r="C64" s="26" t="s">
        <v>151</v>
      </c>
      <c r="D64" s="17"/>
      <c r="E64" s="18"/>
      <c r="F64" s="17"/>
      <c r="G64" s="18"/>
      <c r="H64" s="17"/>
      <c r="I64" s="18"/>
      <c r="J64" s="18"/>
      <c r="K64" s="17"/>
      <c r="L64" s="18"/>
      <c r="M64" s="18"/>
      <c r="N64" s="19"/>
    </row>
    <row r="65" spans="1:14" ht="15" customHeight="1">
      <c r="A65" s="52"/>
      <c r="B65" s="92" t="s">
        <v>261</v>
      </c>
      <c r="C65" s="26" t="s">
        <v>262</v>
      </c>
      <c r="D65" s="18">
        <v>3197712</v>
      </c>
      <c r="E65" s="18">
        <f>D65/D58*100</f>
        <v>26.525841964409697</v>
      </c>
      <c r="F65" s="18"/>
      <c r="G65" s="18">
        <v>0</v>
      </c>
      <c r="H65" s="18"/>
      <c r="I65" s="18">
        <v>0</v>
      </c>
      <c r="J65" s="18"/>
      <c r="K65" s="18"/>
      <c r="L65" s="18" t="e">
        <f>K65/K58*100</f>
        <v>#DIV/0!</v>
      </c>
      <c r="M65" s="18"/>
      <c r="N65" s="19"/>
    </row>
    <row r="66" spans="1:14" ht="18" customHeight="1" thickBot="1">
      <c r="A66" s="52"/>
      <c r="B66" s="92"/>
      <c r="C66" s="127" t="s">
        <v>147</v>
      </c>
      <c r="D66" s="128">
        <f>D36+D45+D58</f>
        <v>2195695102</v>
      </c>
      <c r="E66" s="128"/>
      <c r="F66" s="128">
        <f>F36+F45+F58</f>
        <v>1826479000</v>
      </c>
      <c r="G66" s="128"/>
      <c r="H66" s="128">
        <f>H36+H45+H58</f>
        <v>1830120876</v>
      </c>
      <c r="I66" s="128"/>
      <c r="J66" s="128">
        <f>J36+J45</f>
        <v>3641876</v>
      </c>
      <c r="K66" s="128">
        <f>K36+K45+K58</f>
        <v>517767269</v>
      </c>
      <c r="L66" s="128"/>
      <c r="M66" s="128">
        <f>M36+M45</f>
        <v>1312353607</v>
      </c>
      <c r="N66" s="289">
        <f>K66/H66*100</f>
        <v>28.291424669809622</v>
      </c>
    </row>
    <row r="67" spans="1:14" ht="15.75" thickTop="1">
      <c r="A67" s="52"/>
      <c r="B67" s="812"/>
      <c r="C67" s="812"/>
      <c r="D67" s="812"/>
      <c r="E67" s="812"/>
      <c r="F67" s="812"/>
      <c r="G67" s="812"/>
      <c r="H67" s="812"/>
      <c r="I67" s="812"/>
      <c r="J67" s="812"/>
      <c r="K67" s="812"/>
      <c r="L67" s="812"/>
      <c r="M67" s="812"/>
      <c r="N67" s="812"/>
    </row>
    <row r="68" spans="1:14">
      <c r="A68" s="52"/>
      <c r="B68" s="53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</row>
    <row r="69" spans="1:14" ht="24.75" customHeight="1">
      <c r="A69" s="3"/>
      <c r="B69" s="813" t="s">
        <v>156</v>
      </c>
      <c r="C69" s="39" t="s">
        <v>453</v>
      </c>
      <c r="D69" s="814" t="s">
        <v>68</v>
      </c>
      <c r="E69" s="814"/>
      <c r="F69" s="42" t="s">
        <v>69</v>
      </c>
      <c r="G69" s="815"/>
      <c r="H69" s="816"/>
      <c r="I69" s="816"/>
      <c r="J69" s="816"/>
      <c r="K69" s="816"/>
      <c r="L69" s="816"/>
      <c r="M69" s="817"/>
      <c r="N69" s="3"/>
    </row>
    <row r="70" spans="1:14" ht="21" customHeight="1">
      <c r="A70" s="3"/>
      <c r="B70" s="813"/>
      <c r="C70" s="42" t="s">
        <v>359</v>
      </c>
      <c r="D70" s="814"/>
      <c r="E70" s="814"/>
      <c r="F70" s="42" t="s">
        <v>70</v>
      </c>
      <c r="G70" s="818"/>
      <c r="H70" s="819"/>
      <c r="I70" s="819"/>
      <c r="J70" s="819"/>
      <c r="K70" s="819"/>
      <c r="L70" s="819"/>
      <c r="M70" s="820"/>
      <c r="N70" s="3"/>
    </row>
    <row r="71" spans="1:14" ht="22.5" customHeight="1">
      <c r="A71" s="3"/>
      <c r="B71" s="813"/>
      <c r="C71" s="42" t="s">
        <v>360</v>
      </c>
      <c r="D71" s="814"/>
      <c r="E71" s="814"/>
      <c r="F71" s="42" t="s">
        <v>71</v>
      </c>
      <c r="G71" s="818"/>
      <c r="H71" s="819"/>
      <c r="I71" s="819"/>
      <c r="J71" s="819"/>
      <c r="K71" s="819"/>
      <c r="L71" s="819"/>
      <c r="M71" s="820"/>
      <c r="N71" s="3"/>
    </row>
  </sheetData>
  <mergeCells count="27">
    <mergeCell ref="B13:C13"/>
    <mergeCell ref="B34:C34"/>
    <mergeCell ref="B67:N67"/>
    <mergeCell ref="B69:B71"/>
    <mergeCell ref="D69:E71"/>
    <mergeCell ref="G69:M69"/>
    <mergeCell ref="G70:M70"/>
    <mergeCell ref="G71:M71"/>
    <mergeCell ref="C8:E8"/>
    <mergeCell ref="F8:G8"/>
    <mergeCell ref="H8:N8"/>
    <mergeCell ref="B9:C12"/>
    <mergeCell ref="D9:N9"/>
    <mergeCell ref="F10:G10"/>
    <mergeCell ref="H10:I10"/>
    <mergeCell ref="K10:L10"/>
    <mergeCell ref="M10:M11"/>
    <mergeCell ref="N10:N11"/>
    <mergeCell ref="D10:E10"/>
    <mergeCell ref="B2:N2"/>
    <mergeCell ref="B3:N3"/>
    <mergeCell ref="B4:N4"/>
    <mergeCell ref="A5:A6"/>
    <mergeCell ref="B6:B7"/>
    <mergeCell ref="C6:E7"/>
    <mergeCell ref="F6:G7"/>
    <mergeCell ref="H6:N7"/>
  </mergeCells>
  <pageMargins left="0.17" right="0.17" top="0.39" bottom="0.32" header="0.39" footer="0.32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5BB5C-894B-4A8F-8A5C-A8606BA94146}">
  <dimension ref="A1:N131"/>
  <sheetViews>
    <sheetView zoomScale="110" zoomScaleNormal="110" workbookViewId="0">
      <pane xSplit="5" ySplit="12" topLeftCell="F124" activePane="bottomRight" state="frozen"/>
      <selection pane="topRight" activeCell="F1" sqref="F1"/>
      <selection pane="bottomLeft" activeCell="A13" sqref="A13"/>
      <selection pane="bottomRight" activeCell="P112" sqref="P112"/>
    </sheetView>
  </sheetViews>
  <sheetFormatPr defaultRowHeight="15"/>
  <cols>
    <col min="1" max="1" width="3.5703125" customWidth="1"/>
    <col min="2" max="2" width="14.7109375" customWidth="1"/>
    <col min="3" max="3" width="51.7109375" customWidth="1"/>
    <col min="4" max="4" width="14.28515625" customWidth="1"/>
    <col min="6" max="6" width="12.28515625" customWidth="1"/>
    <col min="7" max="7" width="7.7109375" customWidth="1"/>
    <col min="8" max="8" width="13" customWidth="1"/>
    <col min="9" max="9" width="7.7109375" customWidth="1"/>
    <col min="10" max="10" width="14" customWidth="1"/>
    <col min="11" max="11" width="13.42578125" customWidth="1"/>
    <col min="12" max="12" width="7.7109375" customWidth="1"/>
    <col min="13" max="13" width="13.42578125" customWidth="1"/>
    <col min="14" max="14" width="7.7109375" customWidth="1"/>
  </cols>
  <sheetData>
    <row r="1" spans="1:14">
      <c r="A1" s="50"/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>
      <c r="A2" s="50"/>
      <c r="B2" s="753" t="s">
        <v>132</v>
      </c>
      <c r="C2" s="753"/>
      <c r="D2" s="753"/>
      <c r="E2" s="753"/>
      <c r="F2" s="753"/>
      <c r="G2" s="753"/>
      <c r="H2" s="753"/>
      <c r="I2" s="753"/>
      <c r="J2" s="753"/>
      <c r="K2" s="753"/>
      <c r="L2" s="753"/>
      <c r="M2" s="753"/>
      <c r="N2" s="753"/>
    </row>
    <row r="3" spans="1:14">
      <c r="A3" s="50"/>
      <c r="B3" s="804" t="s">
        <v>678</v>
      </c>
      <c r="C3" s="804"/>
      <c r="D3" s="804"/>
      <c r="E3" s="804"/>
      <c r="F3" s="804"/>
      <c r="G3" s="804"/>
      <c r="H3" s="804"/>
      <c r="I3" s="804"/>
      <c r="J3" s="804"/>
      <c r="K3" s="804"/>
      <c r="L3" s="804"/>
      <c r="M3" s="804"/>
      <c r="N3" s="804"/>
    </row>
    <row r="4" spans="1:14">
      <c r="A4" s="50"/>
      <c r="B4" s="755" t="s">
        <v>1</v>
      </c>
      <c r="C4" s="755"/>
      <c r="D4" s="755"/>
      <c r="E4" s="755"/>
      <c r="F4" s="755"/>
      <c r="G4" s="755"/>
      <c r="H4" s="755"/>
      <c r="I4" s="755"/>
      <c r="J4" s="755"/>
      <c r="K4" s="755"/>
      <c r="L4" s="755"/>
      <c r="M4" s="755"/>
      <c r="N4" s="755"/>
    </row>
    <row r="5" spans="1:14" ht="15.75" thickBot="1">
      <c r="A5" s="82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6.5" thickTop="1" thickBot="1">
      <c r="A6" s="821"/>
      <c r="B6" s="806" t="s">
        <v>133</v>
      </c>
      <c r="C6" s="758" t="s">
        <v>677</v>
      </c>
      <c r="D6" s="758"/>
      <c r="E6" s="758"/>
      <c r="F6" s="807" t="s">
        <v>3</v>
      </c>
      <c r="G6" s="807"/>
      <c r="H6" s="808" t="s">
        <v>4</v>
      </c>
      <c r="I6" s="808"/>
      <c r="J6" s="808"/>
      <c r="K6" s="808"/>
      <c r="L6" s="808"/>
      <c r="M6" s="808"/>
      <c r="N6" s="808"/>
    </row>
    <row r="7" spans="1:14" ht="15.75" thickTop="1">
      <c r="A7" s="50"/>
      <c r="B7" s="806"/>
      <c r="C7" s="758"/>
      <c r="D7" s="758"/>
      <c r="E7" s="758"/>
      <c r="F7" s="807"/>
      <c r="G7" s="807"/>
      <c r="H7" s="808"/>
      <c r="I7" s="808"/>
      <c r="J7" s="808"/>
      <c r="K7" s="808"/>
      <c r="L7" s="808"/>
      <c r="M7" s="808"/>
      <c r="N7" s="808"/>
    </row>
    <row r="8" spans="1:14">
      <c r="A8" s="50"/>
      <c r="B8" s="116" t="s">
        <v>134</v>
      </c>
      <c r="C8" s="809" t="s">
        <v>35</v>
      </c>
      <c r="D8" s="809"/>
      <c r="E8" s="809"/>
      <c r="F8" s="810" t="s">
        <v>135</v>
      </c>
      <c r="G8" s="810"/>
      <c r="H8" s="811" t="s">
        <v>34</v>
      </c>
      <c r="I8" s="811"/>
      <c r="J8" s="811"/>
      <c r="K8" s="811"/>
      <c r="L8" s="811"/>
      <c r="M8" s="811"/>
      <c r="N8" s="811"/>
    </row>
    <row r="9" spans="1:14" ht="15.75" thickBot="1">
      <c r="A9" s="50"/>
      <c r="B9" s="764" t="s">
        <v>5</v>
      </c>
      <c r="C9" s="764"/>
      <c r="D9" s="765" t="s">
        <v>136</v>
      </c>
      <c r="E9" s="765"/>
      <c r="F9" s="765"/>
      <c r="G9" s="765"/>
      <c r="H9" s="765"/>
      <c r="I9" s="765"/>
      <c r="J9" s="765"/>
      <c r="K9" s="765"/>
      <c r="L9" s="765"/>
      <c r="M9" s="765"/>
      <c r="N9" s="765"/>
    </row>
    <row r="10" spans="1:14" ht="21" customHeight="1" thickTop="1" thickBot="1">
      <c r="A10" s="50"/>
      <c r="B10" s="764"/>
      <c r="C10" s="764"/>
      <c r="D10" s="766" t="s">
        <v>681</v>
      </c>
      <c r="E10" s="766"/>
      <c r="F10" s="766" t="s">
        <v>7</v>
      </c>
      <c r="G10" s="766"/>
      <c r="H10" s="766" t="s">
        <v>7</v>
      </c>
      <c r="I10" s="766"/>
      <c r="J10" s="89" t="s">
        <v>7</v>
      </c>
      <c r="K10" s="766" t="s">
        <v>7</v>
      </c>
      <c r="L10" s="766"/>
      <c r="M10" s="768" t="s">
        <v>138</v>
      </c>
      <c r="N10" s="760" t="s">
        <v>9</v>
      </c>
    </row>
    <row r="11" spans="1:14" ht="46.5" thickTop="1" thickBot="1">
      <c r="A11" s="50"/>
      <c r="B11" s="764"/>
      <c r="C11" s="764"/>
      <c r="D11" s="4" t="s">
        <v>10</v>
      </c>
      <c r="E11" s="5" t="s">
        <v>11</v>
      </c>
      <c r="F11" s="6" t="s">
        <v>682</v>
      </c>
      <c r="G11" s="7" t="s">
        <v>11</v>
      </c>
      <c r="H11" s="6" t="s">
        <v>683</v>
      </c>
      <c r="I11" s="7" t="s">
        <v>11</v>
      </c>
      <c r="J11" s="8" t="s">
        <v>139</v>
      </c>
      <c r="K11" s="6" t="s">
        <v>13</v>
      </c>
      <c r="L11" s="7" t="s">
        <v>11</v>
      </c>
      <c r="M11" s="768"/>
      <c r="N11" s="760"/>
    </row>
    <row r="12" spans="1:14" ht="16.5" thickTop="1" thickBot="1">
      <c r="A12" s="50"/>
      <c r="B12" s="764"/>
      <c r="C12" s="764"/>
      <c r="D12" s="9" t="s">
        <v>14</v>
      </c>
      <c r="E12" s="9" t="s">
        <v>15</v>
      </c>
      <c r="F12" s="9" t="s">
        <v>16</v>
      </c>
      <c r="G12" s="9" t="s">
        <v>17</v>
      </c>
      <c r="H12" s="9" t="s">
        <v>18</v>
      </c>
      <c r="I12" s="9" t="s">
        <v>19</v>
      </c>
      <c r="J12" s="9" t="s">
        <v>20</v>
      </c>
      <c r="K12" s="9" t="s">
        <v>21</v>
      </c>
      <c r="L12" s="9" t="s">
        <v>22</v>
      </c>
      <c r="M12" s="9" t="s">
        <v>23</v>
      </c>
      <c r="N12" s="10" t="s">
        <v>24</v>
      </c>
    </row>
    <row r="13" spans="1:14" ht="15" customHeight="1" thickTop="1">
      <c r="A13" s="50"/>
      <c r="B13" s="761" t="s">
        <v>41</v>
      </c>
      <c r="C13" s="761"/>
      <c r="D13" s="11"/>
      <c r="E13" s="12"/>
      <c r="F13" s="11"/>
      <c r="G13" s="12"/>
      <c r="H13" s="11"/>
      <c r="I13" s="12"/>
      <c r="J13" s="13"/>
      <c r="K13" s="11"/>
      <c r="L13" s="12"/>
      <c r="M13" s="11"/>
      <c r="N13" s="14"/>
    </row>
    <row r="14" spans="1:14" ht="15" customHeight="1">
      <c r="A14" s="50"/>
      <c r="B14" s="117" t="s">
        <v>26</v>
      </c>
      <c r="C14" s="15" t="s">
        <v>27</v>
      </c>
      <c r="D14" s="11"/>
      <c r="E14" s="12"/>
      <c r="F14" s="11"/>
      <c r="G14" s="12"/>
      <c r="H14" s="11"/>
      <c r="I14" s="12"/>
      <c r="J14" s="16"/>
      <c r="K14" s="11"/>
      <c r="L14" s="12"/>
      <c r="M14" s="11"/>
      <c r="N14" s="14"/>
    </row>
    <row r="15" spans="1:14" ht="15" customHeight="1">
      <c r="A15" s="50"/>
      <c r="B15" s="92" t="s">
        <v>43</v>
      </c>
      <c r="C15" s="118" t="s">
        <v>44</v>
      </c>
      <c r="D15" s="284">
        <v>16066032825</v>
      </c>
      <c r="E15" s="18">
        <f>D15/D30*100</f>
        <v>64.401297441504695</v>
      </c>
      <c r="F15" s="284">
        <v>17135769000</v>
      </c>
      <c r="G15" s="18">
        <f>F15/F30*100</f>
        <v>57.857720154277182</v>
      </c>
      <c r="H15" s="284">
        <v>17135769000</v>
      </c>
      <c r="I15" s="18">
        <f>H15/H30*100</f>
        <v>57.801318310140026</v>
      </c>
      <c r="J15" s="18">
        <f>H15-F15</f>
        <v>0</v>
      </c>
      <c r="K15" s="284">
        <v>5485532340</v>
      </c>
      <c r="L15" s="18">
        <f>K15/K30*100</f>
        <v>63.890574829111415</v>
      </c>
      <c r="M15" s="18">
        <f>H15-K15</f>
        <v>11650236660</v>
      </c>
      <c r="N15" s="19">
        <f>K15/H15*100</f>
        <v>32.012174884010165</v>
      </c>
    </row>
    <row r="16" spans="1:14" ht="15" customHeight="1">
      <c r="A16" s="50"/>
      <c r="B16" s="92" t="s">
        <v>45</v>
      </c>
      <c r="C16" s="118" t="s">
        <v>46</v>
      </c>
      <c r="D16" s="284">
        <v>2578850214</v>
      </c>
      <c r="E16" s="18">
        <f>D16/D30*100</f>
        <v>10.337418172734379</v>
      </c>
      <c r="F16" s="284">
        <v>2822250000</v>
      </c>
      <c r="G16" s="18">
        <f>F16/F30*100</f>
        <v>9.5291288476991483</v>
      </c>
      <c r="H16" s="284">
        <v>2822250000</v>
      </c>
      <c r="I16" s="18">
        <f>H16/H30*100</f>
        <v>9.5198395006837853</v>
      </c>
      <c r="J16" s="18">
        <f t="shared" ref="J16:J27" si="0">H16-F16</f>
        <v>0</v>
      </c>
      <c r="K16" s="284">
        <v>886368336</v>
      </c>
      <c r="L16" s="18">
        <f>K16/K30*100</f>
        <v>10.323625673376846</v>
      </c>
      <c r="M16" s="18">
        <f t="shared" ref="M16:M27" si="1">H16-K16</f>
        <v>1935881664</v>
      </c>
      <c r="N16" s="19">
        <f t="shared" ref="N16:N30" si="2">K16/H16*100</f>
        <v>31.406442944459208</v>
      </c>
    </row>
    <row r="17" spans="1:14" ht="15" customHeight="1">
      <c r="A17" s="50"/>
      <c r="B17" s="92" t="s">
        <v>47</v>
      </c>
      <c r="C17" s="118" t="s">
        <v>48</v>
      </c>
      <c r="D17" s="284">
        <v>4260565040</v>
      </c>
      <c r="E17" s="18">
        <f>D17/D30*100</f>
        <v>17.078635366843674</v>
      </c>
      <c r="F17" s="284">
        <v>4448313000</v>
      </c>
      <c r="G17" s="18">
        <f>F17/F30*100</f>
        <v>15.019416328069852</v>
      </c>
      <c r="H17" s="284">
        <v>4448313000</v>
      </c>
      <c r="I17" s="18">
        <f>H17/H30*100</f>
        <v>15.004774845887214</v>
      </c>
      <c r="J17" s="18">
        <f t="shared" si="0"/>
        <v>0</v>
      </c>
      <c r="K17" s="284">
        <v>1020873583</v>
      </c>
      <c r="L17" s="18">
        <f>K17/K30*100</f>
        <v>11.890222498574238</v>
      </c>
      <c r="M17" s="18">
        <f t="shared" si="1"/>
        <v>3427439417</v>
      </c>
      <c r="N17" s="19">
        <f t="shared" si="2"/>
        <v>22.949679642597093</v>
      </c>
    </row>
    <row r="18" spans="1:14" ht="15" customHeight="1">
      <c r="A18" s="50"/>
      <c r="B18" s="92" t="s">
        <v>49</v>
      </c>
      <c r="C18" s="118" t="s">
        <v>50</v>
      </c>
      <c r="D18" s="284">
        <v>0</v>
      </c>
      <c r="E18" s="18">
        <v>0</v>
      </c>
      <c r="F18" s="284">
        <v>0</v>
      </c>
      <c r="G18" s="18">
        <v>0</v>
      </c>
      <c r="H18" s="284">
        <v>0</v>
      </c>
      <c r="I18" s="18">
        <v>0</v>
      </c>
      <c r="J18" s="18">
        <f t="shared" si="0"/>
        <v>0</v>
      </c>
      <c r="K18" s="284">
        <v>0</v>
      </c>
      <c r="L18" s="18">
        <v>0</v>
      </c>
      <c r="M18" s="18">
        <f t="shared" si="1"/>
        <v>0</v>
      </c>
      <c r="N18" s="19"/>
    </row>
    <row r="19" spans="1:14" ht="15" customHeight="1">
      <c r="A19" s="50"/>
      <c r="B19" s="92" t="s">
        <v>51</v>
      </c>
      <c r="C19" s="118" t="s">
        <v>52</v>
      </c>
      <c r="D19" s="284">
        <v>0</v>
      </c>
      <c r="E19" s="18">
        <v>0</v>
      </c>
      <c r="F19" s="284">
        <v>0</v>
      </c>
      <c r="G19" s="18">
        <v>0</v>
      </c>
      <c r="H19" s="284">
        <v>0</v>
      </c>
      <c r="I19" s="18">
        <v>0</v>
      </c>
      <c r="J19" s="18">
        <f t="shared" si="0"/>
        <v>0</v>
      </c>
      <c r="K19" s="284">
        <v>0</v>
      </c>
      <c r="L19" s="18">
        <v>0</v>
      </c>
      <c r="M19" s="18">
        <f t="shared" si="1"/>
        <v>0</v>
      </c>
      <c r="N19" s="19"/>
    </row>
    <row r="20" spans="1:14" ht="15" customHeight="1">
      <c r="A20" s="50"/>
      <c r="B20" s="92" t="s">
        <v>53</v>
      </c>
      <c r="C20" s="118" t="s">
        <v>54</v>
      </c>
      <c r="D20" s="284">
        <v>6371073</v>
      </c>
      <c r="E20" s="18">
        <f>D20/D30</f>
        <v>2.5538685982022427E-4</v>
      </c>
      <c r="F20" s="284">
        <v>10000000</v>
      </c>
      <c r="G20" s="18">
        <f>F20/F30</f>
        <v>3.3764297449549637E-4</v>
      </c>
      <c r="H20" s="284">
        <v>10000000</v>
      </c>
      <c r="I20" s="18">
        <f>H20/H30</f>
        <v>3.3731382764403528E-4</v>
      </c>
      <c r="J20" s="18">
        <f t="shared" si="0"/>
        <v>0</v>
      </c>
      <c r="K20" s="284">
        <v>6316718</v>
      </c>
      <c r="L20" s="18">
        <f>K20/K30</f>
        <v>7.3571482043873068E-4</v>
      </c>
      <c r="M20" s="18">
        <f t="shared" si="1"/>
        <v>3683282</v>
      </c>
      <c r="N20" s="19">
        <f t="shared" si="2"/>
        <v>63.167180000000002</v>
      </c>
    </row>
    <row r="21" spans="1:14" ht="15" customHeight="1">
      <c r="A21" s="50"/>
      <c r="B21" s="92" t="s">
        <v>55</v>
      </c>
      <c r="C21" s="118" t="s">
        <v>56</v>
      </c>
      <c r="D21" s="284">
        <v>834684793</v>
      </c>
      <c r="E21" s="18">
        <f>D21/D30*100</f>
        <v>3.3458654173945881</v>
      </c>
      <c r="F21" s="284">
        <v>700000000</v>
      </c>
      <c r="G21" s="18">
        <f>F21/F30*100</f>
        <v>2.3635008214684747</v>
      </c>
      <c r="H21" s="284">
        <v>728900000</v>
      </c>
      <c r="I21" s="18">
        <f>H21/H30*100</f>
        <v>2.4586804896973731</v>
      </c>
      <c r="J21" s="18">
        <f t="shared" si="0"/>
        <v>28900000</v>
      </c>
      <c r="K21" s="284">
        <v>311847235</v>
      </c>
      <c r="L21" s="18">
        <f>K21/K30*100</f>
        <v>3.63211769944993</v>
      </c>
      <c r="M21" s="18">
        <f t="shared" si="1"/>
        <v>417052765</v>
      </c>
      <c r="N21" s="19">
        <f t="shared" si="2"/>
        <v>42.783267252023599</v>
      </c>
    </row>
    <row r="22" spans="1:14" ht="15" customHeight="1">
      <c r="A22" s="50"/>
      <c r="B22" s="119"/>
      <c r="C22" s="120" t="s">
        <v>140</v>
      </c>
      <c r="D22" s="21">
        <f t="shared" ref="D22:I22" si="3">SUM(D15:D21)</f>
        <v>23746503945</v>
      </c>
      <c r="E22" s="21">
        <f t="shared" si="3"/>
        <v>95.163471785337151</v>
      </c>
      <c r="F22" s="21">
        <f t="shared" si="3"/>
        <v>25116332000</v>
      </c>
      <c r="G22" s="21">
        <f t="shared" si="3"/>
        <v>84.77010379448916</v>
      </c>
      <c r="H22" s="21">
        <f t="shared" si="3"/>
        <v>25145232000</v>
      </c>
      <c r="I22" s="21">
        <f t="shared" si="3"/>
        <v>84.784950460236033</v>
      </c>
      <c r="J22" s="21">
        <f t="shared" ref="J22:M22" si="4">SUM(J15:J21)</f>
        <v>28900000</v>
      </c>
      <c r="K22" s="21">
        <f t="shared" si="4"/>
        <v>7710938212</v>
      </c>
      <c r="L22" s="21">
        <f t="shared" si="4"/>
        <v>89.737276415332872</v>
      </c>
      <c r="M22" s="21">
        <f t="shared" si="4"/>
        <v>17434293788</v>
      </c>
      <c r="N22" s="1">
        <f t="shared" si="2"/>
        <v>30.66560774623197</v>
      </c>
    </row>
    <row r="23" spans="1:14" ht="15" customHeight="1">
      <c r="A23" s="50"/>
      <c r="B23" s="92" t="s">
        <v>58</v>
      </c>
      <c r="C23" s="118" t="s">
        <v>59</v>
      </c>
      <c r="D23" s="284">
        <v>3812000</v>
      </c>
      <c r="E23" s="18">
        <f>D23/D30*100</f>
        <v>1.5280545516190052E-2</v>
      </c>
      <c r="F23" s="284">
        <v>6000000</v>
      </c>
      <c r="G23" s="18">
        <f>F23/F30*100</f>
        <v>2.0258578469729782E-2</v>
      </c>
      <c r="H23" s="284">
        <v>6000000</v>
      </c>
      <c r="I23" s="18">
        <f>H23/H30*100</f>
        <v>2.023882965864212E-2</v>
      </c>
      <c r="J23" s="18">
        <f t="shared" si="0"/>
        <v>0</v>
      </c>
      <c r="K23" s="284">
        <v>0</v>
      </c>
      <c r="L23" s="18">
        <f>K23/K30*100</f>
        <v>0</v>
      </c>
      <c r="M23" s="18">
        <f t="shared" si="1"/>
        <v>6000000</v>
      </c>
      <c r="N23" s="19">
        <f t="shared" si="2"/>
        <v>0</v>
      </c>
    </row>
    <row r="24" spans="1:14" ht="15" customHeight="1">
      <c r="A24" s="50"/>
      <c r="B24" s="92" t="s">
        <v>60</v>
      </c>
      <c r="C24" s="118" t="s">
        <v>61</v>
      </c>
      <c r="D24" s="284">
        <v>1095600772</v>
      </c>
      <c r="E24" s="18">
        <f>D24/D30*100</f>
        <v>4.3917569423187199</v>
      </c>
      <c r="F24" s="284">
        <v>2194751000</v>
      </c>
      <c r="G24" s="18">
        <f>F24/F30*100</f>
        <v>7.4104225591696524</v>
      </c>
      <c r="H24" s="284">
        <v>2194751000</v>
      </c>
      <c r="I24" s="18">
        <f>H24/H30*100</f>
        <v>7.4031986053557404</v>
      </c>
      <c r="J24" s="18">
        <f t="shared" si="0"/>
        <v>0</v>
      </c>
      <c r="K24" s="284">
        <f>874885839-478502920</f>
        <v>396382919</v>
      </c>
      <c r="L24" s="18">
        <f>K24/K30*100</f>
        <v>4.6167137440212604</v>
      </c>
      <c r="M24" s="18">
        <f t="shared" si="1"/>
        <v>1798368081</v>
      </c>
      <c r="N24" s="19">
        <f t="shared" si="2"/>
        <v>18.06049611094835</v>
      </c>
    </row>
    <row r="25" spans="1:14" ht="15" customHeight="1">
      <c r="A25" s="50"/>
      <c r="B25" s="119"/>
      <c r="C25" s="120" t="s">
        <v>141</v>
      </c>
      <c r="D25" s="21">
        <f t="shared" ref="D25:I25" si="5">SUM(D23:D24)</f>
        <v>1099412772</v>
      </c>
      <c r="E25" s="21">
        <f t="shared" si="5"/>
        <v>4.4070374878349101</v>
      </c>
      <c r="F25" s="21">
        <f t="shared" si="5"/>
        <v>2200751000</v>
      </c>
      <c r="G25" s="21">
        <f t="shared" si="5"/>
        <v>7.4306811376393824</v>
      </c>
      <c r="H25" s="21">
        <f t="shared" si="5"/>
        <v>2200751000</v>
      </c>
      <c r="I25" s="21">
        <f t="shared" si="5"/>
        <v>7.4234374350143826</v>
      </c>
      <c r="J25" s="21">
        <f t="shared" ref="J25:M25" si="6">SUM(J23:J24)</f>
        <v>0</v>
      </c>
      <c r="K25" s="21">
        <f t="shared" si="6"/>
        <v>396382919</v>
      </c>
      <c r="L25" s="21">
        <f t="shared" si="6"/>
        <v>4.6167137440212604</v>
      </c>
      <c r="M25" s="21">
        <f t="shared" si="6"/>
        <v>1804368081</v>
      </c>
      <c r="N25" s="1">
        <f t="shared" si="2"/>
        <v>18.011257020898775</v>
      </c>
    </row>
    <row r="26" spans="1:14" ht="15" customHeight="1">
      <c r="A26" s="50"/>
      <c r="B26" s="92" t="s">
        <v>58</v>
      </c>
      <c r="C26" s="118" t="s">
        <v>59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f t="shared" si="0"/>
        <v>0</v>
      </c>
      <c r="K26" s="18">
        <v>0</v>
      </c>
      <c r="L26" s="18">
        <v>0</v>
      </c>
      <c r="M26" s="18">
        <f t="shared" si="1"/>
        <v>0</v>
      </c>
      <c r="N26" s="19"/>
    </row>
    <row r="27" spans="1:14" ht="15" customHeight="1">
      <c r="A27" s="50"/>
      <c r="B27" s="92" t="s">
        <v>60</v>
      </c>
      <c r="C27" s="118" t="s">
        <v>61</v>
      </c>
      <c r="D27" s="284">
        <v>100836630</v>
      </c>
      <c r="E27" s="18">
        <f>D27/D30*100</f>
        <v>0.40420742770572277</v>
      </c>
      <c r="F27" s="284">
        <v>2300000000</v>
      </c>
      <c r="G27" s="18">
        <f>F27/F30*100</f>
        <v>7.7657884133964172</v>
      </c>
      <c r="H27" s="284">
        <v>2300000000</v>
      </c>
      <c r="I27" s="18">
        <f>H27/H30*100</f>
        <v>7.7582180358128108</v>
      </c>
      <c r="J27" s="18">
        <f t="shared" si="0"/>
        <v>0</v>
      </c>
      <c r="K27" s="284">
        <v>478502920</v>
      </c>
      <c r="L27" s="18">
        <f>K27/K30*100</f>
        <v>5.5731740734224369</v>
      </c>
      <c r="M27" s="18">
        <f t="shared" si="1"/>
        <v>1821497080</v>
      </c>
      <c r="N27" s="19">
        <f t="shared" si="2"/>
        <v>20.804474782608693</v>
      </c>
    </row>
    <row r="28" spans="1:14" ht="15" customHeight="1">
      <c r="A28" s="50"/>
      <c r="B28" s="119"/>
      <c r="C28" s="120" t="s">
        <v>142</v>
      </c>
      <c r="D28" s="21">
        <f t="shared" ref="D28:I28" si="7">SUM(D26:D27)</f>
        <v>100836630</v>
      </c>
      <c r="E28" s="21">
        <f t="shared" si="7"/>
        <v>0.40420742770572277</v>
      </c>
      <c r="F28" s="21">
        <f t="shared" si="7"/>
        <v>2300000000</v>
      </c>
      <c r="G28" s="21">
        <f t="shared" si="7"/>
        <v>7.7657884133964172</v>
      </c>
      <c r="H28" s="21">
        <f t="shared" si="7"/>
        <v>2300000000</v>
      </c>
      <c r="I28" s="21">
        <f t="shared" si="7"/>
        <v>7.7582180358128108</v>
      </c>
      <c r="J28" s="21">
        <f t="shared" ref="J28:M28" si="8">SUM(J26:J27)</f>
        <v>0</v>
      </c>
      <c r="K28" s="21">
        <f t="shared" si="8"/>
        <v>478502920</v>
      </c>
      <c r="L28" s="21">
        <f t="shared" si="8"/>
        <v>5.5731740734224369</v>
      </c>
      <c r="M28" s="21">
        <f t="shared" si="8"/>
        <v>1821497080</v>
      </c>
      <c r="N28" s="1">
        <f t="shared" si="2"/>
        <v>20.804474782608693</v>
      </c>
    </row>
    <row r="29" spans="1:14" ht="15" customHeight="1">
      <c r="A29" s="50"/>
      <c r="B29" s="121"/>
      <c r="C29" s="122" t="s">
        <v>143</v>
      </c>
      <c r="D29" s="124">
        <f t="shared" ref="D29:I29" si="9">D25+D28</f>
        <v>1200249402</v>
      </c>
      <c r="E29" s="124">
        <f t="shared" si="9"/>
        <v>4.8112449155406329</v>
      </c>
      <c r="F29" s="124">
        <f t="shared" si="9"/>
        <v>4500751000</v>
      </c>
      <c r="G29" s="124">
        <f t="shared" si="9"/>
        <v>15.196469551035801</v>
      </c>
      <c r="H29" s="124">
        <f t="shared" si="9"/>
        <v>4500751000</v>
      </c>
      <c r="I29" s="124">
        <f t="shared" si="9"/>
        <v>15.181655470827193</v>
      </c>
      <c r="J29" s="124">
        <f t="shared" ref="J29:M29" si="10">J25+J28</f>
        <v>0</v>
      </c>
      <c r="K29" s="124">
        <f t="shared" si="10"/>
        <v>874885839</v>
      </c>
      <c r="L29" s="124">
        <f t="shared" si="10"/>
        <v>10.189887817443697</v>
      </c>
      <c r="M29" s="124">
        <f t="shared" si="10"/>
        <v>3625865161</v>
      </c>
      <c r="N29" s="277">
        <f t="shared" si="2"/>
        <v>19.43866343639095</v>
      </c>
    </row>
    <row r="30" spans="1:14" ht="15" customHeight="1">
      <c r="A30" s="50"/>
      <c r="B30" s="121"/>
      <c r="C30" s="122" t="s">
        <v>144</v>
      </c>
      <c r="D30" s="124">
        <f t="shared" ref="D30:I30" si="11">D22+D29</f>
        <v>24946753347</v>
      </c>
      <c r="E30" s="124">
        <f t="shared" si="11"/>
        <v>99.974716700877778</v>
      </c>
      <c r="F30" s="124">
        <f t="shared" si="11"/>
        <v>29617083000</v>
      </c>
      <c r="G30" s="124">
        <f t="shared" si="11"/>
        <v>99.966573345524964</v>
      </c>
      <c r="H30" s="124">
        <f t="shared" si="11"/>
        <v>29645983000</v>
      </c>
      <c r="I30" s="124">
        <f t="shared" si="11"/>
        <v>99.966605931063228</v>
      </c>
      <c r="J30" s="124">
        <f t="shared" ref="J30:M30" si="12">J22+J29</f>
        <v>28900000</v>
      </c>
      <c r="K30" s="124">
        <f t="shared" si="12"/>
        <v>8585824051</v>
      </c>
      <c r="L30" s="124">
        <f>L22+L29</f>
        <v>99.927164232776562</v>
      </c>
      <c r="M30" s="124">
        <f t="shared" si="12"/>
        <v>21060158949</v>
      </c>
      <c r="N30" s="277">
        <f t="shared" si="2"/>
        <v>28.961171741210268</v>
      </c>
    </row>
    <row r="31" spans="1:14" ht="15" customHeight="1">
      <c r="A31" s="50"/>
      <c r="B31" s="119"/>
      <c r="C31" s="120" t="s">
        <v>145</v>
      </c>
      <c r="D31" s="485">
        <v>206820383</v>
      </c>
      <c r="E31" s="21"/>
      <c r="F31" s="485"/>
      <c r="G31" s="21"/>
      <c r="H31" s="485"/>
      <c r="I31" s="21"/>
      <c r="J31" s="21"/>
      <c r="K31" s="485">
        <v>19085782</v>
      </c>
      <c r="L31" s="21"/>
      <c r="M31" s="21"/>
      <c r="N31" s="1"/>
    </row>
    <row r="32" spans="1:14" ht="15" customHeight="1">
      <c r="A32" s="50"/>
      <c r="B32" s="119"/>
      <c r="C32" s="120" t="s">
        <v>146</v>
      </c>
      <c r="D32" s="485">
        <v>57365272</v>
      </c>
      <c r="E32" s="21"/>
      <c r="F32" s="485"/>
      <c r="G32" s="21"/>
      <c r="H32" s="485"/>
      <c r="I32" s="21"/>
      <c r="J32" s="21"/>
      <c r="K32" s="485">
        <v>2197112</v>
      </c>
      <c r="L32" s="21"/>
      <c r="M32" s="21"/>
      <c r="N32" s="1"/>
    </row>
    <row r="33" spans="1:14" ht="15" customHeight="1" thickBot="1">
      <c r="A33" s="50"/>
      <c r="B33" s="121"/>
      <c r="C33" s="122" t="s">
        <v>147</v>
      </c>
      <c r="D33" s="124">
        <f>D30+D31+D32</f>
        <v>25210939002</v>
      </c>
      <c r="E33" s="124"/>
      <c r="F33" s="124">
        <f>F30+F31+F32</f>
        <v>29617083000</v>
      </c>
      <c r="G33" s="124"/>
      <c r="H33" s="124">
        <f>H30+H31+H32</f>
        <v>29645983000</v>
      </c>
      <c r="I33" s="124"/>
      <c r="J33" s="124"/>
      <c r="K33" s="124">
        <f>K30+K31+K32</f>
        <v>8607106945</v>
      </c>
      <c r="L33" s="124"/>
      <c r="M33" s="124"/>
      <c r="N33" s="125"/>
    </row>
    <row r="34" spans="1:14" ht="15" customHeight="1" thickTop="1">
      <c r="A34" s="50"/>
      <c r="B34" s="769" t="s">
        <v>148</v>
      </c>
      <c r="C34" s="769"/>
      <c r="D34" s="22"/>
      <c r="E34" s="23"/>
      <c r="F34" s="22"/>
      <c r="G34" s="23"/>
      <c r="H34" s="22"/>
      <c r="I34" s="23"/>
      <c r="J34" s="24"/>
      <c r="K34" s="22"/>
      <c r="L34" s="23"/>
      <c r="M34" s="22"/>
      <c r="N34" s="25"/>
    </row>
    <row r="35" spans="1:14" ht="15" customHeight="1">
      <c r="A35" s="50"/>
      <c r="B35" s="91" t="s">
        <v>42</v>
      </c>
      <c r="C35" s="15" t="s">
        <v>27</v>
      </c>
      <c r="D35" s="11"/>
      <c r="E35" s="12"/>
      <c r="F35" s="11"/>
      <c r="G35" s="12"/>
      <c r="H35" s="11"/>
      <c r="I35" s="12"/>
      <c r="J35" s="16"/>
      <c r="K35" s="11"/>
      <c r="L35" s="12"/>
      <c r="M35" s="11"/>
      <c r="N35" s="14"/>
    </row>
    <row r="36" spans="1:14" ht="15" customHeight="1">
      <c r="A36" s="50"/>
      <c r="B36" s="495"/>
      <c r="C36" s="486" t="s">
        <v>149</v>
      </c>
      <c r="D36" s="487">
        <f t="shared" ref="D36:I36" si="13">SUM(D38:D51)</f>
        <v>23746503945</v>
      </c>
      <c r="E36" s="487">
        <f t="shared" si="13"/>
        <v>95.188755084459359</v>
      </c>
      <c r="F36" s="487">
        <f t="shared" si="13"/>
        <v>25116332000</v>
      </c>
      <c r="G36" s="487">
        <f t="shared" si="13"/>
        <v>84.803530448964196</v>
      </c>
      <c r="H36" s="487">
        <f t="shared" si="13"/>
        <v>25145232000</v>
      </c>
      <c r="I36" s="487">
        <f t="shared" si="13"/>
        <v>84.818344529172805</v>
      </c>
      <c r="J36" s="487">
        <f t="shared" ref="J36:M36" si="14">SUM(J38:J51)</f>
        <v>28900000</v>
      </c>
      <c r="K36" s="487">
        <f t="shared" si="14"/>
        <v>7710938212</v>
      </c>
      <c r="L36" s="487">
        <f t="shared" si="14"/>
        <v>89.810112182556296</v>
      </c>
      <c r="M36" s="487">
        <f t="shared" si="14"/>
        <v>17434293788</v>
      </c>
      <c r="N36" s="496">
        <f>K36/H36*100</f>
        <v>30.66560774623197</v>
      </c>
    </row>
    <row r="37" spans="1:14" ht="15" customHeight="1">
      <c r="A37" s="50"/>
      <c r="B37" s="495" t="s">
        <v>150</v>
      </c>
      <c r="C37" s="488" t="s">
        <v>151</v>
      </c>
      <c r="D37" s="487"/>
      <c r="E37" s="284"/>
      <c r="F37" s="285"/>
      <c r="G37" s="284"/>
      <c r="H37" s="285"/>
      <c r="I37" s="284"/>
      <c r="J37" s="284"/>
      <c r="K37" s="285"/>
      <c r="L37" s="284"/>
      <c r="M37" s="284"/>
      <c r="N37" s="497"/>
    </row>
    <row r="38" spans="1:14" ht="15" customHeight="1">
      <c r="A38" s="50"/>
      <c r="B38" s="495" t="s">
        <v>187</v>
      </c>
      <c r="C38" s="488" t="s">
        <v>188</v>
      </c>
      <c r="D38" s="284">
        <v>12227844727</v>
      </c>
      <c r="E38" s="287">
        <f>D38/D30*100</f>
        <v>49.015775948538305</v>
      </c>
      <c r="F38" s="284">
        <v>12701080000</v>
      </c>
      <c r="G38" s="287">
        <f>F38/F30*100</f>
        <v>42.884304305052595</v>
      </c>
      <c r="H38" s="284">
        <v>12618580000</v>
      </c>
      <c r="I38" s="287">
        <f>H38/H30*100</f>
        <v>42.564215192324703</v>
      </c>
      <c r="J38" s="18">
        <f t="shared" ref="J38:J51" si="15">H38-F38</f>
        <v>-82500000</v>
      </c>
      <c r="K38" s="284">
        <v>4036000974</v>
      </c>
      <c r="L38" s="287">
        <f>K38/K30*100</f>
        <v>47.007729834970505</v>
      </c>
      <c r="M38" s="284">
        <f>H38-K38</f>
        <v>8582579026</v>
      </c>
      <c r="N38" s="498">
        <f t="shared" ref="N38:N51" si="16">K38/H38*100</f>
        <v>31.984589185153954</v>
      </c>
    </row>
    <row r="39" spans="1:14" ht="15" customHeight="1">
      <c r="A39" s="50"/>
      <c r="B39" s="495" t="s">
        <v>189</v>
      </c>
      <c r="C39" s="488" t="s">
        <v>190</v>
      </c>
      <c r="D39" s="284">
        <v>484304453</v>
      </c>
      <c r="E39" s="287">
        <f>D39/D30*100</f>
        <v>1.9413526332004265</v>
      </c>
      <c r="F39" s="284">
        <v>512000000</v>
      </c>
      <c r="G39" s="287">
        <f>F39/F30*100</f>
        <v>1.7287320294169417</v>
      </c>
      <c r="H39" s="284">
        <v>522000000</v>
      </c>
      <c r="I39" s="287">
        <f>H39/H30*100</f>
        <v>1.7607781803018641</v>
      </c>
      <c r="J39" s="18">
        <f t="shared" si="15"/>
        <v>10000000</v>
      </c>
      <c r="K39" s="284">
        <v>156523517</v>
      </c>
      <c r="L39" s="287">
        <f>K39/K30*100</f>
        <v>1.8230459425938217</v>
      </c>
      <c r="M39" s="284">
        <f t="shared" ref="M39:M51" si="17">H39-K39</f>
        <v>365476483</v>
      </c>
      <c r="N39" s="498">
        <f t="shared" si="16"/>
        <v>29.985348084291186</v>
      </c>
    </row>
    <row r="40" spans="1:14" ht="15" customHeight="1">
      <c r="A40" s="50"/>
      <c r="B40" s="495" t="s">
        <v>191</v>
      </c>
      <c r="C40" s="488" t="s">
        <v>192</v>
      </c>
      <c r="D40" s="284">
        <v>171537388</v>
      </c>
      <c r="E40" s="287">
        <f>D40/D30*100</f>
        <v>0.68761407792821438</v>
      </c>
      <c r="F40" s="284">
        <v>179800000</v>
      </c>
      <c r="G40" s="287">
        <f>F40/F30*100</f>
        <v>0.60708206814290255</v>
      </c>
      <c r="H40" s="284">
        <v>179800000</v>
      </c>
      <c r="I40" s="287">
        <f>H40/H30*100</f>
        <v>0.60649026210397539</v>
      </c>
      <c r="J40" s="18">
        <f t="shared" si="15"/>
        <v>0</v>
      </c>
      <c r="K40" s="284">
        <v>56414687</v>
      </c>
      <c r="L40" s="287">
        <f>K40/K30*100</f>
        <v>0.65706782092080396</v>
      </c>
      <c r="M40" s="284">
        <f t="shared" si="17"/>
        <v>123385313</v>
      </c>
      <c r="N40" s="498">
        <f t="shared" si="16"/>
        <v>31.376355394883205</v>
      </c>
    </row>
    <row r="41" spans="1:14" ht="15" customHeight="1">
      <c r="A41" s="50"/>
      <c r="B41" s="495" t="s">
        <v>193</v>
      </c>
      <c r="C41" s="488" t="s">
        <v>194</v>
      </c>
      <c r="D41" s="284">
        <v>323549086</v>
      </c>
      <c r="E41" s="287">
        <f>D41/D30*100</f>
        <v>1.2969586923779353</v>
      </c>
      <c r="F41" s="284">
        <v>371500000</v>
      </c>
      <c r="G41" s="287">
        <f>F41/F30*100</f>
        <v>1.2543436502507692</v>
      </c>
      <c r="H41" s="284">
        <v>371500000</v>
      </c>
      <c r="I41" s="287">
        <f>H41/H30*100</f>
        <v>1.2531208696975911</v>
      </c>
      <c r="J41" s="18">
        <f t="shared" si="15"/>
        <v>0</v>
      </c>
      <c r="K41" s="284">
        <v>121224962</v>
      </c>
      <c r="L41" s="287">
        <f>K41/K30*100</f>
        <v>1.4119199424530577</v>
      </c>
      <c r="M41" s="284">
        <f t="shared" si="17"/>
        <v>250275038</v>
      </c>
      <c r="N41" s="498">
        <f t="shared" si="16"/>
        <v>32.631214535666217</v>
      </c>
    </row>
    <row r="42" spans="1:14" ht="15" customHeight="1">
      <c r="A42" s="50"/>
      <c r="B42" s="495" t="s">
        <v>195</v>
      </c>
      <c r="C42" s="488" t="s">
        <v>196</v>
      </c>
      <c r="D42" s="284">
        <v>410785775</v>
      </c>
      <c r="E42" s="287">
        <f>D42/D30*100</f>
        <v>1.6466502445673941</v>
      </c>
      <c r="F42" s="284">
        <v>409000000</v>
      </c>
      <c r="G42" s="287">
        <f>F42/F30*100</f>
        <v>1.3809597656865802</v>
      </c>
      <c r="H42" s="284">
        <v>409000000</v>
      </c>
      <c r="I42" s="287">
        <f>H42/H30*100</f>
        <v>1.3796135550641042</v>
      </c>
      <c r="J42" s="18">
        <f t="shared" si="15"/>
        <v>0</v>
      </c>
      <c r="K42" s="284">
        <v>141987299</v>
      </c>
      <c r="L42" s="287">
        <f>K42/K30*100</f>
        <v>1.6537410754820046</v>
      </c>
      <c r="M42" s="284">
        <f t="shared" si="17"/>
        <v>267012701</v>
      </c>
      <c r="N42" s="498">
        <f t="shared" si="16"/>
        <v>34.715721026894862</v>
      </c>
    </row>
    <row r="43" spans="1:14" ht="15" customHeight="1">
      <c r="A43" s="50"/>
      <c r="B43" s="495" t="s">
        <v>197</v>
      </c>
      <c r="C43" s="488" t="s">
        <v>198</v>
      </c>
      <c r="D43" s="284">
        <v>1303352705</v>
      </c>
      <c r="E43" s="287">
        <f>D43/D30*100</f>
        <v>5.2245383873037579</v>
      </c>
      <c r="F43" s="284">
        <v>1357000000</v>
      </c>
      <c r="G43" s="287">
        <f>F43/F30*100</f>
        <v>4.5818151639038867</v>
      </c>
      <c r="H43" s="284">
        <v>1416200000</v>
      </c>
      <c r="I43" s="287">
        <f>H43/H30*100</f>
        <v>4.7770384270948281</v>
      </c>
      <c r="J43" s="18">
        <f t="shared" si="15"/>
        <v>59200000</v>
      </c>
      <c r="K43" s="284">
        <v>467840340</v>
      </c>
      <c r="L43" s="287">
        <f>K43/K30*100</f>
        <v>5.4489858774302524</v>
      </c>
      <c r="M43" s="284">
        <f t="shared" si="17"/>
        <v>948359660</v>
      </c>
      <c r="N43" s="498">
        <f t="shared" si="16"/>
        <v>33.034906086710919</v>
      </c>
    </row>
    <row r="44" spans="1:14" ht="15" customHeight="1">
      <c r="A44" s="50"/>
      <c r="B44" s="495" t="s">
        <v>199</v>
      </c>
      <c r="C44" s="488" t="s">
        <v>200</v>
      </c>
      <c r="D44" s="284">
        <v>425414445</v>
      </c>
      <c r="E44" s="287">
        <f>D44/D30*100</f>
        <v>1.705289819010291</v>
      </c>
      <c r="F44" s="284">
        <v>457300000</v>
      </c>
      <c r="G44" s="287">
        <f>F44/F30*100</f>
        <v>1.544041322367905</v>
      </c>
      <c r="H44" s="284">
        <v>457300000</v>
      </c>
      <c r="I44" s="287">
        <f>H44/H30*100</f>
        <v>1.5425361338161734</v>
      </c>
      <c r="J44" s="18">
        <f t="shared" si="15"/>
        <v>0</v>
      </c>
      <c r="K44" s="284">
        <v>145402215</v>
      </c>
      <c r="L44" s="287">
        <f>K44/K30*100</f>
        <v>1.6935149629937367</v>
      </c>
      <c r="M44" s="284">
        <f t="shared" si="17"/>
        <v>311897785</v>
      </c>
      <c r="N44" s="498">
        <f t="shared" si="16"/>
        <v>31.795804723376342</v>
      </c>
    </row>
    <row r="45" spans="1:14" ht="15" customHeight="1">
      <c r="A45" s="50"/>
      <c r="B45" s="495" t="s">
        <v>201</v>
      </c>
      <c r="C45" s="488" t="s">
        <v>202</v>
      </c>
      <c r="D45" s="284">
        <v>175524000</v>
      </c>
      <c r="E45" s="287">
        <f>D45/D30*100</f>
        <v>0.70359456222028927</v>
      </c>
      <c r="F45" s="284">
        <v>170000000</v>
      </c>
      <c r="G45" s="287">
        <f>F45/F30*100</f>
        <v>0.57399305664234379</v>
      </c>
      <c r="H45" s="284">
        <v>172000000</v>
      </c>
      <c r="I45" s="287">
        <f>H45/H30*100</f>
        <v>0.58017978354774069</v>
      </c>
      <c r="J45" s="18">
        <f t="shared" si="15"/>
        <v>2000000</v>
      </c>
      <c r="K45" s="284">
        <v>56329822</v>
      </c>
      <c r="L45" s="287">
        <f>K45/K30*100</f>
        <v>0.65607938929798126</v>
      </c>
      <c r="M45" s="284">
        <f t="shared" si="17"/>
        <v>115670178</v>
      </c>
      <c r="N45" s="498">
        <f t="shared" si="16"/>
        <v>32.749896511627909</v>
      </c>
    </row>
    <row r="46" spans="1:14" ht="15" customHeight="1">
      <c r="A46" s="50"/>
      <c r="B46" s="495" t="s">
        <v>203</v>
      </c>
      <c r="C46" s="488" t="s">
        <v>204</v>
      </c>
      <c r="D46" s="287">
        <v>3439579042</v>
      </c>
      <c r="E46" s="287">
        <f>D46/D30*100</f>
        <v>13.787682084946058</v>
      </c>
      <c r="F46" s="284">
        <v>3729970000</v>
      </c>
      <c r="G46" s="287">
        <f>F46/F30*100</f>
        <v>12.593981655789669</v>
      </c>
      <c r="H46" s="284">
        <v>3711670000</v>
      </c>
      <c r="I46" s="287">
        <f>H46/H30*100</f>
        <v>12.519976146515363</v>
      </c>
      <c r="J46" s="18">
        <f t="shared" si="15"/>
        <v>-18300000</v>
      </c>
      <c r="K46" s="284">
        <v>1148129343</v>
      </c>
      <c r="L46" s="287">
        <f>K46/K30*100</f>
        <v>13.372383782617536</v>
      </c>
      <c r="M46" s="284">
        <f t="shared" si="17"/>
        <v>2563540657</v>
      </c>
      <c r="N46" s="498">
        <f t="shared" si="16"/>
        <v>30.932958560432368</v>
      </c>
    </row>
    <row r="47" spans="1:14" ht="15" customHeight="1">
      <c r="A47" s="50"/>
      <c r="B47" s="495" t="s">
        <v>205</v>
      </c>
      <c r="C47" s="488" t="s">
        <v>206</v>
      </c>
      <c r="D47" s="284">
        <v>94090772</v>
      </c>
      <c r="E47" s="287">
        <f>D47/D30*100</f>
        <v>0.37716640194109663</v>
      </c>
      <c r="F47" s="284">
        <v>97500000</v>
      </c>
      <c r="G47" s="287">
        <f>F47/F30*100</f>
        <v>0.32920190013310902</v>
      </c>
      <c r="H47" s="284">
        <v>97500000</v>
      </c>
      <c r="I47" s="287">
        <f>H47/H30*100</f>
        <v>0.32888098195293436</v>
      </c>
      <c r="J47" s="18">
        <f t="shared" si="15"/>
        <v>0</v>
      </c>
      <c r="K47" s="284">
        <v>42405979</v>
      </c>
      <c r="L47" s="287">
        <f>K47/K30*100</f>
        <v>0.49390691852182705</v>
      </c>
      <c r="M47" s="284">
        <f t="shared" si="17"/>
        <v>55094021</v>
      </c>
      <c r="N47" s="498">
        <f t="shared" si="16"/>
        <v>43.493311794871801</v>
      </c>
    </row>
    <row r="48" spans="1:14" ht="15" customHeight="1">
      <c r="A48" s="50"/>
      <c r="B48" s="495" t="s">
        <v>207</v>
      </c>
      <c r="C48" s="488" t="s">
        <v>208</v>
      </c>
      <c r="D48" s="284">
        <v>254376394</v>
      </c>
      <c r="E48" s="287">
        <f>D48/D30*100</f>
        <v>1.0196773522458797</v>
      </c>
      <c r="F48" s="284">
        <v>284467500</v>
      </c>
      <c r="G48" s="287">
        <f>F48/F30*100</f>
        <v>0.96048452847297616</v>
      </c>
      <c r="H48" s="284">
        <v>284467500</v>
      </c>
      <c r="I48" s="287">
        <f>H48/H30*100</f>
        <v>0.95954821265329604</v>
      </c>
      <c r="J48" s="18">
        <f t="shared" si="15"/>
        <v>0</v>
      </c>
      <c r="K48" s="284">
        <v>148925403</v>
      </c>
      <c r="L48" s="287">
        <f>K48/K30*100</f>
        <v>1.7345499059307476</v>
      </c>
      <c r="M48" s="284">
        <f t="shared" si="17"/>
        <v>135542097</v>
      </c>
      <c r="N48" s="498">
        <f t="shared" si="16"/>
        <v>52.35234358933797</v>
      </c>
    </row>
    <row r="49" spans="1:14" ht="15" customHeight="1">
      <c r="A49" s="50"/>
      <c r="B49" s="495" t="s">
        <v>209</v>
      </c>
      <c r="C49" s="488" t="s">
        <v>210</v>
      </c>
      <c r="D49" s="284">
        <v>667819777</v>
      </c>
      <c r="E49" s="287">
        <f>D49/D30*100</f>
        <v>2.6769807185363037</v>
      </c>
      <c r="F49" s="284">
        <v>484532500</v>
      </c>
      <c r="G49" s="287">
        <f>F49/F30*100</f>
        <v>1.6359899453973912</v>
      </c>
      <c r="H49" s="284">
        <v>513432500</v>
      </c>
      <c r="I49" s="287">
        <f>H49/H30*100</f>
        <v>1.7318788181184614</v>
      </c>
      <c r="J49" s="18">
        <f t="shared" si="15"/>
        <v>28900000</v>
      </c>
      <c r="K49" s="284">
        <v>187112858</v>
      </c>
      <c r="L49" s="287">
        <f>K49/K30*100</f>
        <v>2.1793232296462772</v>
      </c>
      <c r="M49" s="284">
        <f t="shared" si="17"/>
        <v>326319642</v>
      </c>
      <c r="N49" s="498">
        <f t="shared" si="16"/>
        <v>36.443516528462844</v>
      </c>
    </row>
    <row r="50" spans="1:14" ht="15" customHeight="1">
      <c r="A50" s="50"/>
      <c r="B50" s="495" t="s">
        <v>211</v>
      </c>
      <c r="C50" s="488" t="s">
        <v>212</v>
      </c>
      <c r="D50" s="287">
        <v>3526737407</v>
      </c>
      <c r="E50" s="287">
        <f>D50/D30*100</f>
        <v>14.137059672432734</v>
      </c>
      <c r="F50" s="284">
        <v>4084482000</v>
      </c>
      <c r="G50" s="287">
        <f>F50/F30*100</f>
        <v>13.790966517533141</v>
      </c>
      <c r="H50" s="284">
        <v>4119882000</v>
      </c>
      <c r="I50" s="287">
        <f>H50/H30*100</f>
        <v>13.896931668617635</v>
      </c>
      <c r="J50" s="18">
        <f t="shared" si="15"/>
        <v>35400000</v>
      </c>
      <c r="K50" s="284">
        <v>946294147</v>
      </c>
      <c r="L50" s="287">
        <f>K50/K30*100</f>
        <v>11.021587926551838</v>
      </c>
      <c r="M50" s="284">
        <f t="shared" si="17"/>
        <v>3173587853</v>
      </c>
      <c r="N50" s="498">
        <f t="shared" si="16"/>
        <v>22.968962387757706</v>
      </c>
    </row>
    <row r="51" spans="1:14" ht="15" customHeight="1">
      <c r="A51" s="50"/>
      <c r="B51" s="495" t="s">
        <v>213</v>
      </c>
      <c r="C51" s="488" t="s">
        <v>214</v>
      </c>
      <c r="D51" s="284">
        <v>241587974</v>
      </c>
      <c r="E51" s="287">
        <f>D51/D30*100</f>
        <v>0.96841448921068696</v>
      </c>
      <c r="F51" s="284">
        <v>277700000</v>
      </c>
      <c r="G51" s="287">
        <f>F51/F30*100</f>
        <v>0.93763454017399339</v>
      </c>
      <c r="H51" s="284">
        <v>271900000</v>
      </c>
      <c r="I51" s="287">
        <f>H51/H30*100</f>
        <v>0.91715629736413196</v>
      </c>
      <c r="J51" s="18">
        <f t="shared" si="15"/>
        <v>-5800000</v>
      </c>
      <c r="K51" s="284">
        <v>56346666</v>
      </c>
      <c r="L51" s="287">
        <f>K51/K30*100</f>
        <v>0.65627557314591423</v>
      </c>
      <c r="M51" s="284">
        <f t="shared" si="17"/>
        <v>215553334</v>
      </c>
      <c r="N51" s="498">
        <f t="shared" si="16"/>
        <v>20.723304891504231</v>
      </c>
    </row>
    <row r="52" spans="1:14" ht="17.25" customHeight="1">
      <c r="A52" s="50"/>
      <c r="B52" s="495"/>
      <c r="C52" s="486" t="s">
        <v>153</v>
      </c>
      <c r="D52" s="487">
        <f t="shared" ref="D52:M52" si="18">D105+D112</f>
        <v>1200249402</v>
      </c>
      <c r="E52" s="487">
        <f t="shared" si="18"/>
        <v>4.8112449155406321</v>
      </c>
      <c r="F52" s="487">
        <f t="shared" si="18"/>
        <v>4500751000</v>
      </c>
      <c r="G52" s="487">
        <f t="shared" si="18"/>
        <v>15.196469551035797</v>
      </c>
      <c r="H52" s="487">
        <f t="shared" si="18"/>
        <v>4500751000</v>
      </c>
      <c r="I52" s="487">
        <f t="shared" si="18"/>
        <v>15.181655470827195</v>
      </c>
      <c r="J52" s="487">
        <f t="shared" si="18"/>
        <v>0</v>
      </c>
      <c r="K52" s="487">
        <f t="shared" si="18"/>
        <v>874885839</v>
      </c>
      <c r="L52" s="487">
        <f t="shared" si="18"/>
        <v>10.189887817443699</v>
      </c>
      <c r="M52" s="487">
        <f t="shared" si="18"/>
        <v>3625865161</v>
      </c>
      <c r="N52" s="496">
        <f>K52/H52*100</f>
        <v>19.43866343639095</v>
      </c>
    </row>
    <row r="53" spans="1:14" ht="15" customHeight="1">
      <c r="A53" s="50"/>
      <c r="B53" s="495" t="s">
        <v>150</v>
      </c>
      <c r="C53" s="488" t="s">
        <v>151</v>
      </c>
      <c r="D53" s="284"/>
      <c r="E53" s="284"/>
      <c r="F53" s="284"/>
      <c r="G53" s="284"/>
      <c r="H53" s="284"/>
      <c r="I53" s="284"/>
      <c r="J53" s="284"/>
      <c r="K53" s="284"/>
      <c r="L53" s="284"/>
      <c r="M53" s="284"/>
      <c r="N53" s="497"/>
    </row>
    <row r="54" spans="1:14" ht="15" customHeight="1">
      <c r="A54" s="50"/>
      <c r="B54" s="495" t="s">
        <v>215</v>
      </c>
      <c r="C54" s="488" t="s">
        <v>216</v>
      </c>
      <c r="D54" s="284">
        <v>2865309</v>
      </c>
      <c r="E54" s="287">
        <f>D54/D30*100</f>
        <v>1.1485699001167103E-2</v>
      </c>
      <c r="F54" s="284">
        <v>1000000</v>
      </c>
      <c r="G54" s="287">
        <f>F54/F30*100</f>
        <v>3.3764297449549643E-3</v>
      </c>
      <c r="H54" s="284">
        <v>1000000</v>
      </c>
      <c r="I54" s="287">
        <f>H54/H30*100</f>
        <v>3.3731382764403527E-3</v>
      </c>
      <c r="J54" s="18">
        <f t="shared" ref="J54:J103" si="19">H54-F54</f>
        <v>0</v>
      </c>
      <c r="K54" s="284"/>
      <c r="L54" s="287">
        <f>K54/K30*100</f>
        <v>0</v>
      </c>
      <c r="M54" s="284">
        <f t="shared" ref="M54:M103" si="20">H54-K54</f>
        <v>1000000</v>
      </c>
      <c r="N54" s="498">
        <f t="shared" ref="N54:N103" si="21">K54/H54*100</f>
        <v>0</v>
      </c>
    </row>
    <row r="55" spans="1:14" ht="22.5" customHeight="1">
      <c r="A55" s="50"/>
      <c r="B55" s="495" t="s">
        <v>689</v>
      </c>
      <c r="C55" s="682" t="s">
        <v>693</v>
      </c>
      <c r="D55" s="284"/>
      <c r="E55" s="287">
        <f>D55/D30*100</f>
        <v>0</v>
      </c>
      <c r="F55" s="284">
        <v>1000000000</v>
      </c>
      <c r="G55" s="287">
        <f>F55/F30*100</f>
        <v>3.3764297449549638</v>
      </c>
      <c r="H55" s="284">
        <v>1000000000</v>
      </c>
      <c r="I55" s="287">
        <f>H55/H30*100</f>
        <v>3.3731382764403532</v>
      </c>
      <c r="J55" s="18">
        <f t="shared" si="19"/>
        <v>0</v>
      </c>
      <c r="K55" s="284"/>
      <c r="L55" s="287">
        <f>K55/K30*100</f>
        <v>0</v>
      </c>
      <c r="M55" s="284">
        <f t="shared" si="20"/>
        <v>1000000000</v>
      </c>
      <c r="N55" s="498">
        <f t="shared" si="21"/>
        <v>0</v>
      </c>
    </row>
    <row r="56" spans="1:14" ht="15" customHeight="1">
      <c r="A56" s="50"/>
      <c r="B56" s="495" t="s">
        <v>217</v>
      </c>
      <c r="C56" s="488" t="s">
        <v>417</v>
      </c>
      <c r="D56" s="284">
        <v>0</v>
      </c>
      <c r="E56" s="287">
        <f>D56/D30*100</f>
        <v>0</v>
      </c>
      <c r="F56" s="284">
        <v>4000000</v>
      </c>
      <c r="G56" s="287">
        <f>F56/F30*100</f>
        <v>1.3505718979819857E-2</v>
      </c>
      <c r="H56" s="284">
        <v>4000000</v>
      </c>
      <c r="I56" s="287">
        <f>H56/H30*100</f>
        <v>1.3492553105761411E-2</v>
      </c>
      <c r="J56" s="18">
        <f t="shared" si="19"/>
        <v>0</v>
      </c>
      <c r="K56" s="284"/>
      <c r="L56" s="287">
        <f>K56/K30*100</f>
        <v>0</v>
      </c>
      <c r="M56" s="284">
        <f t="shared" si="20"/>
        <v>4000000</v>
      </c>
      <c r="N56" s="498">
        <f t="shared" si="21"/>
        <v>0</v>
      </c>
    </row>
    <row r="57" spans="1:14" ht="18">
      <c r="A57" s="50"/>
      <c r="B57" s="495" t="s">
        <v>656</v>
      </c>
      <c r="C57" s="489" t="s">
        <v>657</v>
      </c>
      <c r="D57" s="284">
        <v>3690000</v>
      </c>
      <c r="E57" s="287">
        <f>D57/D30*100</f>
        <v>1.4791503923069594E-2</v>
      </c>
      <c r="F57" s="284">
        <v>0</v>
      </c>
      <c r="G57" s="287">
        <f>F57/F30*100</f>
        <v>0</v>
      </c>
      <c r="H57" s="284">
        <v>0</v>
      </c>
      <c r="I57" s="287">
        <f>H57/H30*100</f>
        <v>0</v>
      </c>
      <c r="J57" s="18">
        <f t="shared" si="19"/>
        <v>0</v>
      </c>
      <c r="K57" s="284"/>
      <c r="L57" s="287">
        <f>K57/K30*100</f>
        <v>0</v>
      </c>
      <c r="M57" s="284">
        <f t="shared" si="20"/>
        <v>0</v>
      </c>
      <c r="N57" s="498"/>
    </row>
    <row r="58" spans="1:14" ht="15" customHeight="1">
      <c r="A58" s="50"/>
      <c r="B58" s="495" t="s">
        <v>363</v>
      </c>
      <c r="C58" s="488" t="s">
        <v>364</v>
      </c>
      <c r="D58" s="284">
        <v>122000</v>
      </c>
      <c r="E58" s="287">
        <f>D58/D30*100</f>
        <v>4.8904159312045808E-4</v>
      </c>
      <c r="F58" s="284">
        <v>0</v>
      </c>
      <c r="G58" s="287">
        <f>F58/F30*100</f>
        <v>0</v>
      </c>
      <c r="H58" s="284">
        <v>0</v>
      </c>
      <c r="I58" s="287">
        <f>H58/H30*100</f>
        <v>0</v>
      </c>
      <c r="J58" s="18">
        <f t="shared" si="19"/>
        <v>0</v>
      </c>
      <c r="K58" s="284"/>
      <c r="L58" s="287">
        <f>K58/K30*100</f>
        <v>0</v>
      </c>
      <c r="M58" s="284">
        <f t="shared" si="20"/>
        <v>0</v>
      </c>
      <c r="N58" s="498"/>
    </row>
    <row r="59" spans="1:14" ht="15" customHeight="1">
      <c r="A59" s="50"/>
      <c r="B59" s="495" t="s">
        <v>690</v>
      </c>
      <c r="C59" s="683" t="s">
        <v>694</v>
      </c>
      <c r="D59" s="284"/>
      <c r="E59" s="287">
        <f>D59/D30*100</f>
        <v>0</v>
      </c>
      <c r="F59" s="284">
        <v>1000000</v>
      </c>
      <c r="G59" s="287">
        <f>F59/F30*100</f>
        <v>3.3764297449549643E-3</v>
      </c>
      <c r="H59" s="284">
        <v>1000000</v>
      </c>
      <c r="I59" s="287">
        <f>H59/H30*100</f>
        <v>3.3731382764403527E-3</v>
      </c>
      <c r="J59" s="18">
        <f t="shared" si="19"/>
        <v>0</v>
      </c>
      <c r="K59" s="284"/>
      <c r="L59" s="287">
        <f>K59/K30*100</f>
        <v>0</v>
      </c>
      <c r="M59" s="284">
        <f t="shared" ref="M59:M61" si="22">H59-K59</f>
        <v>1000000</v>
      </c>
      <c r="N59" s="498">
        <f t="shared" si="21"/>
        <v>0</v>
      </c>
    </row>
    <row r="60" spans="1:14" ht="15" customHeight="1">
      <c r="A60" s="50"/>
      <c r="B60" s="495" t="s">
        <v>691</v>
      </c>
      <c r="C60" s="684" t="s">
        <v>695</v>
      </c>
      <c r="D60" s="284"/>
      <c r="E60" s="287">
        <f>D60/D30*100</f>
        <v>0</v>
      </c>
      <c r="F60" s="284">
        <v>1000000</v>
      </c>
      <c r="G60" s="287">
        <f>F60/F30*100</f>
        <v>3.3764297449549643E-3</v>
      </c>
      <c r="H60" s="284">
        <v>1000000</v>
      </c>
      <c r="I60" s="287">
        <f>H60/H30*100</f>
        <v>3.3731382764403527E-3</v>
      </c>
      <c r="J60" s="18">
        <f t="shared" si="19"/>
        <v>0</v>
      </c>
      <c r="K60" s="284"/>
      <c r="L60" s="287">
        <f>K60/K30*100</f>
        <v>0</v>
      </c>
      <c r="M60" s="284">
        <f t="shared" si="22"/>
        <v>1000000</v>
      </c>
      <c r="N60" s="498">
        <f t="shared" si="21"/>
        <v>0</v>
      </c>
    </row>
    <row r="61" spans="1:14" ht="24.75" customHeight="1">
      <c r="A61" s="50"/>
      <c r="B61" s="495" t="s">
        <v>692</v>
      </c>
      <c r="C61" s="685" t="s">
        <v>696</v>
      </c>
      <c r="D61" s="284"/>
      <c r="E61" s="287">
        <f>D61/D30*100</f>
        <v>0</v>
      </c>
      <c r="F61" s="284">
        <v>35800</v>
      </c>
      <c r="G61" s="287">
        <f>F61/F30*100</f>
        <v>1.2087618486938771E-4</v>
      </c>
      <c r="H61" s="284">
        <v>35800</v>
      </c>
      <c r="I61" s="287">
        <f t="shared" ref="I61" si="23">H61/H33*100</f>
        <v>1.2075835029656463E-4</v>
      </c>
      <c r="J61" s="18">
        <f t="shared" si="19"/>
        <v>0</v>
      </c>
      <c r="K61" s="284"/>
      <c r="L61" s="287">
        <f t="shared" ref="L61" si="24">K61/K33*100</f>
        <v>0</v>
      </c>
      <c r="M61" s="284">
        <f t="shared" si="22"/>
        <v>35800</v>
      </c>
      <c r="N61" s="498">
        <f t="shared" si="21"/>
        <v>0</v>
      </c>
    </row>
    <row r="62" spans="1:14" ht="15" customHeight="1">
      <c r="A62" s="50"/>
      <c r="B62" s="495" t="s">
        <v>218</v>
      </c>
      <c r="C62" s="488" t="s">
        <v>219</v>
      </c>
      <c r="D62" s="284">
        <v>1234511</v>
      </c>
      <c r="E62" s="287">
        <f>D62/D30*100</f>
        <v>4.9485838210223754E-3</v>
      </c>
      <c r="F62" s="284">
        <v>73382000</v>
      </c>
      <c r="G62" s="287">
        <f>F62/F30*100</f>
        <v>0.24776916754428516</v>
      </c>
      <c r="H62" s="284">
        <v>73382000</v>
      </c>
      <c r="I62" s="287">
        <f>H62/H30*100</f>
        <v>0.24752763300174596</v>
      </c>
      <c r="J62" s="18">
        <f t="shared" si="19"/>
        <v>0</v>
      </c>
      <c r="K62" s="284"/>
      <c r="L62" s="287">
        <f>K62/K30*100</f>
        <v>0</v>
      </c>
      <c r="M62" s="284">
        <f t="shared" si="20"/>
        <v>73382000</v>
      </c>
      <c r="N62" s="498">
        <f t="shared" si="21"/>
        <v>0</v>
      </c>
    </row>
    <row r="63" spans="1:14" ht="18">
      <c r="A63" s="50"/>
      <c r="B63" s="495" t="s">
        <v>220</v>
      </c>
      <c r="C63" s="488" t="s">
        <v>357</v>
      </c>
      <c r="D63" s="284">
        <v>0</v>
      </c>
      <c r="E63" s="287">
        <f>D63/D30*100</f>
        <v>0</v>
      </c>
      <c r="F63" s="284">
        <v>1500000</v>
      </c>
      <c r="G63" s="287">
        <f>F63/F30*100</f>
        <v>5.0646446174324455E-3</v>
      </c>
      <c r="H63" s="284">
        <v>1500000</v>
      </c>
      <c r="I63" s="287">
        <f>H63/H30*100</f>
        <v>5.05970741466053E-3</v>
      </c>
      <c r="J63" s="18">
        <f t="shared" si="19"/>
        <v>0</v>
      </c>
      <c r="K63" s="284"/>
      <c r="L63" s="287">
        <f>K63/K30*100</f>
        <v>0</v>
      </c>
      <c r="M63" s="284">
        <f t="shared" si="20"/>
        <v>1500000</v>
      </c>
      <c r="N63" s="498">
        <f t="shared" si="21"/>
        <v>0</v>
      </c>
    </row>
    <row r="64" spans="1:14" ht="18">
      <c r="A64" s="50"/>
      <c r="B64" s="495" t="s">
        <v>365</v>
      </c>
      <c r="C64" s="488" t="s">
        <v>658</v>
      </c>
      <c r="D64" s="284"/>
      <c r="E64" s="287">
        <f>D64/D30*100</f>
        <v>0</v>
      </c>
      <c r="F64" s="284">
        <v>54000</v>
      </c>
      <c r="G64" s="287">
        <f>F64/F30*100</f>
        <v>1.8232720622756804E-4</v>
      </c>
      <c r="H64" s="284">
        <v>54000</v>
      </c>
      <c r="I64" s="287">
        <f>H64/H30*100</f>
        <v>1.8214946692777904E-4</v>
      </c>
      <c r="J64" s="18">
        <f t="shared" si="19"/>
        <v>0</v>
      </c>
      <c r="K64" s="284"/>
      <c r="L64" s="287">
        <f>K64/K30*100</f>
        <v>0</v>
      </c>
      <c r="M64" s="284">
        <f t="shared" si="20"/>
        <v>54000</v>
      </c>
      <c r="N64" s="498">
        <f t="shared" si="21"/>
        <v>0</v>
      </c>
    </row>
    <row r="65" spans="1:14" ht="15" customHeight="1">
      <c r="A65" s="50"/>
      <c r="B65" s="495" t="s">
        <v>221</v>
      </c>
      <c r="C65" s="488" t="s">
        <v>659</v>
      </c>
      <c r="D65" s="284"/>
      <c r="E65" s="287">
        <f>D65/D30*100</f>
        <v>0</v>
      </c>
      <c r="F65" s="284">
        <v>273000</v>
      </c>
      <c r="G65" s="287">
        <f>F65/F30*100</f>
        <v>9.217653203727051E-4</v>
      </c>
      <c r="H65" s="284">
        <v>273000</v>
      </c>
      <c r="I65" s="287">
        <f>H65/H30*100</f>
        <v>9.2086674946821622E-4</v>
      </c>
      <c r="J65" s="18">
        <f t="shared" si="19"/>
        <v>0</v>
      </c>
      <c r="K65" s="284"/>
      <c r="L65" s="287">
        <f>K65/K30*100</f>
        <v>0</v>
      </c>
      <c r="M65" s="284">
        <f t="shared" si="20"/>
        <v>273000</v>
      </c>
      <c r="N65" s="498">
        <f t="shared" si="21"/>
        <v>0</v>
      </c>
    </row>
    <row r="66" spans="1:14" ht="15" customHeight="1">
      <c r="A66" s="50"/>
      <c r="B66" s="495" t="s">
        <v>418</v>
      </c>
      <c r="C66" s="488" t="s">
        <v>419</v>
      </c>
      <c r="D66" s="284"/>
      <c r="E66" s="287">
        <f>D66/D30*100</f>
        <v>0</v>
      </c>
      <c r="F66" s="284">
        <v>376000</v>
      </c>
      <c r="G66" s="287">
        <f>F66/F30*100</f>
        <v>1.2695375841030663E-3</v>
      </c>
      <c r="H66" s="284">
        <v>376000</v>
      </c>
      <c r="I66" s="287">
        <f>H66/H30*100</f>
        <v>1.2682999919415728E-3</v>
      </c>
      <c r="J66" s="18">
        <f t="shared" si="19"/>
        <v>0</v>
      </c>
      <c r="K66" s="284">
        <v>375748</v>
      </c>
      <c r="L66" s="287">
        <f>K66/K30*100</f>
        <v>4.3763766619027821E-3</v>
      </c>
      <c r="M66" s="284">
        <f t="shared" si="20"/>
        <v>252</v>
      </c>
      <c r="N66" s="498">
        <f t="shared" si="21"/>
        <v>99.932978723404247</v>
      </c>
    </row>
    <row r="67" spans="1:14" ht="15" customHeight="1">
      <c r="A67" s="50"/>
      <c r="B67" s="495" t="s">
        <v>222</v>
      </c>
      <c r="C67" s="488" t="s">
        <v>223</v>
      </c>
      <c r="D67" s="284">
        <v>500000</v>
      </c>
      <c r="E67" s="287">
        <f>D67/D30*100</f>
        <v>2.0042688242641726E-3</v>
      </c>
      <c r="F67" s="284">
        <v>676600</v>
      </c>
      <c r="G67" s="287">
        <f>F67/F30*100</f>
        <v>2.2844923654365286E-3</v>
      </c>
      <c r="H67" s="284">
        <v>676600</v>
      </c>
      <c r="I67" s="287">
        <f>H67/H30*100</f>
        <v>2.2822653578395426E-3</v>
      </c>
      <c r="J67" s="18">
        <f t="shared" si="19"/>
        <v>0</v>
      </c>
      <c r="K67" s="284">
        <v>675038</v>
      </c>
      <c r="L67" s="287">
        <f>K67/K30*100</f>
        <v>7.8622389183642498E-3</v>
      </c>
      <c r="M67" s="284">
        <f t="shared" si="20"/>
        <v>1562</v>
      </c>
      <c r="N67" s="498">
        <f t="shared" si="21"/>
        <v>99.769139816730714</v>
      </c>
    </row>
    <row r="68" spans="1:14" ht="15" customHeight="1">
      <c r="A68" s="50"/>
      <c r="B68" s="495" t="s">
        <v>366</v>
      </c>
      <c r="C68" s="488" t="s">
        <v>367</v>
      </c>
      <c r="D68" s="284">
        <v>65513793</v>
      </c>
      <c r="E68" s="287">
        <f>D68/D30*100</f>
        <v>0.26261450573839273</v>
      </c>
      <c r="F68" s="284">
        <v>105817000</v>
      </c>
      <c r="G68" s="287">
        <f>F68/F30*100</f>
        <v>0.35728366632189945</v>
      </c>
      <c r="H68" s="284">
        <v>105817000</v>
      </c>
      <c r="I68" s="287">
        <f>H68/H30*100</f>
        <v>0.35693537299808881</v>
      </c>
      <c r="J68" s="18">
        <f t="shared" si="19"/>
        <v>0</v>
      </c>
      <c r="K68" s="284">
        <v>105531634</v>
      </c>
      <c r="L68" s="287">
        <f>K68/K30*100</f>
        <v>1.2291380928975435</v>
      </c>
      <c r="M68" s="284">
        <f t="shared" si="20"/>
        <v>285366</v>
      </c>
      <c r="N68" s="498">
        <f t="shared" si="21"/>
        <v>99.730321214927656</v>
      </c>
    </row>
    <row r="69" spans="1:14" ht="18">
      <c r="A69" s="50"/>
      <c r="B69" s="495" t="s">
        <v>368</v>
      </c>
      <c r="C69" s="488" t="s">
        <v>397</v>
      </c>
      <c r="D69" s="284">
        <v>0</v>
      </c>
      <c r="E69" s="287">
        <f>D69/D30*100</f>
        <v>0</v>
      </c>
      <c r="F69" s="284">
        <v>3494000</v>
      </c>
      <c r="G69" s="287">
        <f>F69/F30*100</f>
        <v>1.1797245528872643E-2</v>
      </c>
      <c r="H69" s="284">
        <v>3494000</v>
      </c>
      <c r="I69" s="287">
        <f>H69/H30*100</f>
        <v>1.1785745137882593E-2</v>
      </c>
      <c r="J69" s="18">
        <f t="shared" si="19"/>
        <v>0</v>
      </c>
      <c r="K69" s="284"/>
      <c r="L69" s="287">
        <f>K69/K30*100</f>
        <v>0</v>
      </c>
      <c r="M69" s="284">
        <f t="shared" si="20"/>
        <v>3494000</v>
      </c>
      <c r="N69" s="498">
        <f t="shared" si="21"/>
        <v>0</v>
      </c>
    </row>
    <row r="70" spans="1:14" ht="18">
      <c r="A70" s="50"/>
      <c r="B70" s="495" t="s">
        <v>369</v>
      </c>
      <c r="C70" s="488" t="s">
        <v>660</v>
      </c>
      <c r="D70" s="284">
        <v>910000</v>
      </c>
      <c r="E70" s="287">
        <f>D70/D30*100</f>
        <v>3.6477692601607939E-3</v>
      </c>
      <c r="F70" s="284">
        <v>913600</v>
      </c>
      <c r="G70" s="287">
        <f>F70/F30*100</f>
        <v>3.084706214990855E-3</v>
      </c>
      <c r="H70" s="284">
        <v>913600</v>
      </c>
      <c r="I70" s="287">
        <f>H70/H30*100</f>
        <v>3.0816991293559064E-3</v>
      </c>
      <c r="J70" s="18">
        <f t="shared" si="19"/>
        <v>0</v>
      </c>
      <c r="K70" s="284"/>
      <c r="L70" s="287">
        <f>K70/K30*100</f>
        <v>0</v>
      </c>
      <c r="M70" s="284">
        <f t="shared" si="20"/>
        <v>913600</v>
      </c>
      <c r="N70" s="498">
        <f t="shared" si="21"/>
        <v>0</v>
      </c>
    </row>
    <row r="71" spans="1:14">
      <c r="A71" s="50"/>
      <c r="B71" s="495" t="s">
        <v>697</v>
      </c>
      <c r="C71" s="686" t="s">
        <v>698</v>
      </c>
      <c r="D71" s="284"/>
      <c r="E71" s="287">
        <f>D71/D30*100</f>
        <v>0</v>
      </c>
      <c r="F71" s="284">
        <v>235000</v>
      </c>
      <c r="G71" s="287">
        <f>F71/F30*100</f>
        <v>7.9346099006441658E-4</v>
      </c>
      <c r="H71" s="284">
        <v>235000</v>
      </c>
      <c r="I71" s="287">
        <f>H71/H30*100</f>
        <v>7.9268749496348278E-4</v>
      </c>
      <c r="J71" s="18">
        <f t="shared" ref="J71" si="25">H71-F71</f>
        <v>0</v>
      </c>
      <c r="K71" s="284"/>
      <c r="L71" s="287">
        <f>K71/K30*100</f>
        <v>0</v>
      </c>
      <c r="M71" s="284">
        <f t="shared" ref="M71" si="26">H71-K71</f>
        <v>235000</v>
      </c>
      <c r="N71" s="498">
        <f t="shared" ref="N71" si="27">K71/H71*100</f>
        <v>0</v>
      </c>
    </row>
    <row r="72" spans="1:14" ht="15" customHeight="1">
      <c r="A72" s="50"/>
      <c r="B72" s="495" t="s">
        <v>370</v>
      </c>
      <c r="C72" s="488" t="s">
        <v>371</v>
      </c>
      <c r="D72" s="284">
        <v>35931970</v>
      </c>
      <c r="E72" s="287">
        <f>D72/D30*100</f>
        <v>0.14403465453079103</v>
      </c>
      <c r="F72" s="284">
        <v>0</v>
      </c>
      <c r="G72" s="287">
        <f>F72/F30*100</f>
        <v>0</v>
      </c>
      <c r="H72" s="284">
        <v>0</v>
      </c>
      <c r="I72" s="287">
        <f>H72/H30*100</f>
        <v>0</v>
      </c>
      <c r="J72" s="18">
        <f t="shared" si="19"/>
        <v>0</v>
      </c>
      <c r="K72" s="284"/>
      <c r="L72" s="287">
        <f>K72/K30*100</f>
        <v>0</v>
      </c>
      <c r="M72" s="284">
        <f t="shared" si="20"/>
        <v>0</v>
      </c>
      <c r="N72" s="498"/>
    </row>
    <row r="73" spans="1:14" ht="15" customHeight="1">
      <c r="A73" s="50"/>
      <c r="B73" s="495" t="s">
        <v>661</v>
      </c>
      <c r="C73" s="490" t="s">
        <v>662</v>
      </c>
      <c r="D73" s="284">
        <v>74400</v>
      </c>
      <c r="E73" s="287">
        <f>D73/D30*100</f>
        <v>2.9823520105050886E-4</v>
      </c>
      <c r="F73" s="284">
        <v>0</v>
      </c>
      <c r="G73" s="287">
        <f>F73/F30*100</f>
        <v>0</v>
      </c>
      <c r="H73" s="284">
        <v>0</v>
      </c>
      <c r="I73" s="287">
        <f>H73/H30*100</f>
        <v>0</v>
      </c>
      <c r="J73" s="18">
        <f t="shared" si="19"/>
        <v>0</v>
      </c>
      <c r="K73" s="284"/>
      <c r="L73" s="287">
        <f>K73/K30*100</f>
        <v>0</v>
      </c>
      <c r="M73" s="284">
        <f t="shared" si="20"/>
        <v>0</v>
      </c>
      <c r="N73" s="498"/>
    </row>
    <row r="74" spans="1:14" ht="15" customHeight="1">
      <c r="A74" s="50"/>
      <c r="B74" s="495" t="s">
        <v>372</v>
      </c>
      <c r="C74" s="488" t="s">
        <v>373</v>
      </c>
      <c r="D74" s="284">
        <v>470453</v>
      </c>
      <c r="E74" s="287">
        <f>D74/D30*100</f>
        <v>1.8858285623631055E-3</v>
      </c>
      <c r="F74" s="284">
        <v>0</v>
      </c>
      <c r="G74" s="287">
        <f>F74/F30*100</f>
        <v>0</v>
      </c>
      <c r="H74" s="284">
        <v>0</v>
      </c>
      <c r="I74" s="287">
        <f>H74/H30*100</f>
        <v>0</v>
      </c>
      <c r="J74" s="18">
        <f t="shared" si="19"/>
        <v>0</v>
      </c>
      <c r="K74" s="284"/>
      <c r="L74" s="287">
        <f>K74/K30*100</f>
        <v>0</v>
      </c>
      <c r="M74" s="284">
        <f t="shared" si="20"/>
        <v>0</v>
      </c>
      <c r="N74" s="498"/>
    </row>
    <row r="75" spans="1:14" ht="15" customHeight="1">
      <c r="A75" s="50"/>
      <c r="B75" s="495" t="s">
        <v>420</v>
      </c>
      <c r="C75" s="488" t="s">
        <v>421</v>
      </c>
      <c r="D75" s="284"/>
      <c r="E75" s="287">
        <f>D75/D30*100</f>
        <v>0</v>
      </c>
      <c r="F75" s="284">
        <v>14000000</v>
      </c>
      <c r="G75" s="287">
        <f>F75/F30*100</f>
        <v>4.7270016429369496E-2</v>
      </c>
      <c r="H75" s="284">
        <v>14000000</v>
      </c>
      <c r="I75" s="287">
        <f>H75/H30*100</f>
        <v>4.7223935870164942E-2</v>
      </c>
      <c r="J75" s="18">
        <f t="shared" si="19"/>
        <v>0</v>
      </c>
      <c r="K75" s="284"/>
      <c r="L75" s="287">
        <f>K75/K30*100</f>
        <v>0</v>
      </c>
      <c r="M75" s="284">
        <f t="shared" si="20"/>
        <v>14000000</v>
      </c>
      <c r="N75" s="498"/>
    </row>
    <row r="76" spans="1:14" ht="15" customHeight="1">
      <c r="A76" s="50"/>
      <c r="B76" s="495" t="s">
        <v>422</v>
      </c>
      <c r="C76" s="488" t="s">
        <v>423</v>
      </c>
      <c r="D76" s="284">
        <v>369877</v>
      </c>
      <c r="E76" s="287">
        <f>D76/D30*100</f>
        <v>1.4826658798247187E-3</v>
      </c>
      <c r="F76" s="284">
        <v>0</v>
      </c>
      <c r="G76" s="287">
        <f>F76/F30*100</f>
        <v>0</v>
      </c>
      <c r="H76" s="284">
        <v>0</v>
      </c>
      <c r="I76" s="287">
        <f>H76/H30*100</f>
        <v>0</v>
      </c>
      <c r="J76" s="18">
        <f t="shared" si="19"/>
        <v>0</v>
      </c>
      <c r="K76" s="284"/>
      <c r="L76" s="287">
        <f>K76/K30*100</f>
        <v>0</v>
      </c>
      <c r="M76" s="284">
        <f t="shared" si="20"/>
        <v>0</v>
      </c>
      <c r="N76" s="498"/>
    </row>
    <row r="77" spans="1:14" ht="15" customHeight="1">
      <c r="A77" s="50"/>
      <c r="B77" s="495" t="s">
        <v>424</v>
      </c>
      <c r="C77" s="488" t="s">
        <v>425</v>
      </c>
      <c r="D77" s="284">
        <v>208340</v>
      </c>
      <c r="E77" s="287">
        <f>D77/D30*100</f>
        <v>8.3513873369439541E-4</v>
      </c>
      <c r="F77" s="284">
        <v>0</v>
      </c>
      <c r="G77" s="287">
        <f>F77/F30*100</f>
        <v>0</v>
      </c>
      <c r="H77" s="284">
        <v>0</v>
      </c>
      <c r="I77" s="287">
        <f>H77/H30*100</f>
        <v>0</v>
      </c>
      <c r="J77" s="18">
        <f t="shared" si="19"/>
        <v>0</v>
      </c>
      <c r="K77" s="284"/>
      <c r="L77" s="287">
        <f>K77/K30*100</f>
        <v>0</v>
      </c>
      <c r="M77" s="284">
        <f t="shared" si="20"/>
        <v>0</v>
      </c>
      <c r="N77" s="498"/>
    </row>
    <row r="78" spans="1:14" ht="15" customHeight="1">
      <c r="A78" s="50"/>
      <c r="B78" s="495" t="s">
        <v>426</v>
      </c>
      <c r="C78" s="488" t="s">
        <v>427</v>
      </c>
      <c r="D78" s="284"/>
      <c r="E78" s="287">
        <f>D78/D30*100</f>
        <v>0</v>
      </c>
      <c r="F78" s="284">
        <v>5330000</v>
      </c>
      <c r="G78" s="287">
        <f>F78/F30*100</f>
        <v>1.7996370540609957E-2</v>
      </c>
      <c r="H78" s="284">
        <v>5330000</v>
      </c>
      <c r="I78" s="287">
        <f>H78/H30*100</f>
        <v>1.7978827013427082E-2</v>
      </c>
      <c r="J78" s="18">
        <f t="shared" si="19"/>
        <v>0</v>
      </c>
      <c r="K78" s="284"/>
      <c r="L78" s="287">
        <f>K78/K30*100</f>
        <v>0</v>
      </c>
      <c r="M78" s="284">
        <f t="shared" si="20"/>
        <v>5330000</v>
      </c>
      <c r="N78" s="498"/>
    </row>
    <row r="79" spans="1:14" ht="15" customHeight="1">
      <c r="A79" s="50"/>
      <c r="B79" s="495" t="s">
        <v>224</v>
      </c>
      <c r="C79" s="488" t="s">
        <v>225</v>
      </c>
      <c r="D79" s="284">
        <v>91894218</v>
      </c>
      <c r="E79" s="287">
        <f>D79/D30*100</f>
        <v>0.36836143253507114</v>
      </c>
      <c r="F79" s="284">
        <v>51125000</v>
      </c>
      <c r="G79" s="287">
        <f>F79/F30*100</f>
        <v>0.17261997071082252</v>
      </c>
      <c r="H79" s="284">
        <v>51125000</v>
      </c>
      <c r="I79" s="287">
        <f>H79/H30*100</f>
        <v>0.17245169438301303</v>
      </c>
      <c r="J79" s="18">
        <f t="shared" si="19"/>
        <v>0</v>
      </c>
      <c r="K79" s="284">
        <v>50638499</v>
      </c>
      <c r="L79" s="287">
        <f>K79/K30*100</f>
        <v>0.58979194890561593</v>
      </c>
      <c r="M79" s="284">
        <f t="shared" si="20"/>
        <v>486501</v>
      </c>
      <c r="N79" s="498">
        <f t="shared" si="21"/>
        <v>99.048408801955986</v>
      </c>
    </row>
    <row r="80" spans="1:14" ht="15" customHeight="1">
      <c r="A80" s="50"/>
      <c r="B80" s="495" t="s">
        <v>226</v>
      </c>
      <c r="C80" s="488" t="s">
        <v>227</v>
      </c>
      <c r="D80" s="284">
        <v>52584526</v>
      </c>
      <c r="E80" s="287">
        <f>D80/D30*100</f>
        <v>0.21078705220101765</v>
      </c>
      <c r="F80" s="284">
        <v>0</v>
      </c>
      <c r="G80" s="287">
        <f>F80/F30*100</f>
        <v>0</v>
      </c>
      <c r="H80" s="284">
        <v>0</v>
      </c>
      <c r="I80" s="287">
        <f>H80/H30*100</f>
        <v>0</v>
      </c>
      <c r="J80" s="18">
        <f t="shared" si="19"/>
        <v>0</v>
      </c>
      <c r="K80" s="284"/>
      <c r="L80" s="287">
        <f>K80/K30*100</f>
        <v>0</v>
      </c>
      <c r="M80" s="284">
        <f t="shared" si="20"/>
        <v>0</v>
      </c>
      <c r="N80" s="498"/>
    </row>
    <row r="81" spans="1:14" ht="15" customHeight="1">
      <c r="A81" s="50"/>
      <c r="B81" s="495" t="s">
        <v>228</v>
      </c>
      <c r="C81" s="488" t="s">
        <v>229</v>
      </c>
      <c r="D81" s="284">
        <v>1192196</v>
      </c>
      <c r="E81" s="287">
        <f>D81/D30*100</f>
        <v>4.7789625504248987E-3</v>
      </c>
      <c r="F81" s="284">
        <v>0</v>
      </c>
      <c r="G81" s="287">
        <f>F81/F30*100</f>
        <v>0</v>
      </c>
      <c r="H81" s="284">
        <v>0</v>
      </c>
      <c r="I81" s="287">
        <f>H81/H30*100</f>
        <v>0</v>
      </c>
      <c r="J81" s="18">
        <f t="shared" si="19"/>
        <v>0</v>
      </c>
      <c r="K81" s="284"/>
      <c r="L81" s="287">
        <f>K81/K30*100</f>
        <v>0</v>
      </c>
      <c r="M81" s="284">
        <f t="shared" si="20"/>
        <v>0</v>
      </c>
      <c r="N81" s="498"/>
    </row>
    <row r="82" spans="1:14" ht="15" customHeight="1">
      <c r="A82" s="50"/>
      <c r="B82" s="495" t="s">
        <v>428</v>
      </c>
      <c r="C82" s="488" t="s">
        <v>429</v>
      </c>
      <c r="D82" s="284">
        <v>251555</v>
      </c>
      <c r="E82" s="287">
        <f>D82/D30*100</f>
        <v>1.0083676881755478E-3</v>
      </c>
      <c r="F82" s="284">
        <v>0</v>
      </c>
      <c r="G82" s="287">
        <f>F82/F30*100</f>
        <v>0</v>
      </c>
      <c r="H82" s="284">
        <v>0</v>
      </c>
      <c r="I82" s="287">
        <f>H82/H30*100</f>
        <v>0</v>
      </c>
      <c r="J82" s="18">
        <f t="shared" si="19"/>
        <v>0</v>
      </c>
      <c r="K82" s="284"/>
      <c r="L82" s="287">
        <f>K82/K30*100</f>
        <v>0</v>
      </c>
      <c r="M82" s="284">
        <f t="shared" si="20"/>
        <v>0</v>
      </c>
      <c r="N82" s="498"/>
    </row>
    <row r="83" spans="1:14" ht="15" customHeight="1">
      <c r="A83" s="50"/>
      <c r="B83" s="495" t="s">
        <v>374</v>
      </c>
      <c r="C83" s="488" t="s">
        <v>375</v>
      </c>
      <c r="D83" s="284">
        <v>14102176</v>
      </c>
      <c r="E83" s="287">
        <f>D83/D30*100</f>
        <v>5.6529103422172863E-2</v>
      </c>
      <c r="F83" s="284">
        <v>29461000</v>
      </c>
      <c r="G83" s="287">
        <f>F83/F30*100</f>
        <v>9.9472996716118187E-2</v>
      </c>
      <c r="H83" s="284">
        <v>29461000</v>
      </c>
      <c r="I83" s="287">
        <f>H83/H30*100</f>
        <v>9.9376026762209219E-2</v>
      </c>
      <c r="J83" s="18">
        <f t="shared" si="19"/>
        <v>0</v>
      </c>
      <c r="K83" s="284"/>
      <c r="L83" s="287">
        <f>K83/K30*100</f>
        <v>0</v>
      </c>
      <c r="M83" s="284">
        <f t="shared" si="20"/>
        <v>29461000</v>
      </c>
      <c r="N83" s="498">
        <f t="shared" si="21"/>
        <v>0</v>
      </c>
    </row>
    <row r="84" spans="1:14" ht="22.5" customHeight="1">
      <c r="A84" s="50"/>
      <c r="B84" s="495" t="s">
        <v>449</v>
      </c>
      <c r="C84" s="286" t="s">
        <v>450</v>
      </c>
      <c r="D84" s="284">
        <v>150000</v>
      </c>
      <c r="E84" s="287">
        <f>D84/D30*100</f>
        <v>6.0128064727925173E-4</v>
      </c>
      <c r="F84" s="284">
        <v>571000</v>
      </c>
      <c r="G84" s="287">
        <f>F84/F30*100</f>
        <v>1.9279413843692845E-3</v>
      </c>
      <c r="H84" s="284">
        <v>571000</v>
      </c>
      <c r="I84" s="287">
        <f>H84/H30*100</f>
        <v>1.9260619558474415E-3</v>
      </c>
      <c r="J84" s="18">
        <f t="shared" si="19"/>
        <v>0</v>
      </c>
      <c r="K84" s="284"/>
      <c r="L84" s="287">
        <f>K84/K30*100</f>
        <v>0</v>
      </c>
      <c r="M84" s="284">
        <f t="shared" si="20"/>
        <v>571000</v>
      </c>
      <c r="N84" s="498">
        <f t="shared" si="21"/>
        <v>0</v>
      </c>
    </row>
    <row r="85" spans="1:14" ht="21.75" customHeight="1">
      <c r="A85" s="50"/>
      <c r="B85" s="495" t="s">
        <v>451</v>
      </c>
      <c r="C85" s="286" t="s">
        <v>452</v>
      </c>
      <c r="D85" s="284"/>
      <c r="E85" s="287">
        <f>D85/D30*100</f>
        <v>0</v>
      </c>
      <c r="F85" s="284">
        <v>1700000</v>
      </c>
      <c r="G85" s="287">
        <f>F85/F30*100</f>
        <v>5.7399305664234384E-3</v>
      </c>
      <c r="H85" s="284">
        <v>1700000</v>
      </c>
      <c r="I85" s="287">
        <f>H85/H30*100</f>
        <v>5.7343350699485991E-3</v>
      </c>
      <c r="J85" s="18">
        <f t="shared" si="19"/>
        <v>0</v>
      </c>
      <c r="K85" s="284"/>
      <c r="L85" s="287">
        <f>K85/K30*100</f>
        <v>0</v>
      </c>
      <c r="M85" s="284">
        <f t="shared" si="20"/>
        <v>1700000</v>
      </c>
      <c r="N85" s="498">
        <f t="shared" si="21"/>
        <v>0</v>
      </c>
    </row>
    <row r="86" spans="1:14" ht="21.75" customHeight="1">
      <c r="A86" s="50"/>
      <c r="B86" s="495" t="s">
        <v>699</v>
      </c>
      <c r="C86" s="286" t="s">
        <v>700</v>
      </c>
      <c r="D86" s="284"/>
      <c r="E86" s="287">
        <f>D86/D30*100</f>
        <v>0</v>
      </c>
      <c r="F86" s="284">
        <v>55000</v>
      </c>
      <c r="G86" s="287">
        <f>F86/F30*100</f>
        <v>1.8570363597252302E-4</v>
      </c>
      <c r="H86" s="284">
        <v>55000</v>
      </c>
      <c r="I86" s="287">
        <f>H86/H30*100</f>
        <v>1.855226052042194E-4</v>
      </c>
      <c r="J86" s="18">
        <f t="shared" si="19"/>
        <v>0</v>
      </c>
      <c r="K86" s="284"/>
      <c r="L86" s="287">
        <f>K86/K30*100</f>
        <v>0</v>
      </c>
      <c r="M86" s="284">
        <f t="shared" si="20"/>
        <v>55000</v>
      </c>
      <c r="N86" s="498">
        <f t="shared" si="21"/>
        <v>0</v>
      </c>
    </row>
    <row r="87" spans="1:14" ht="15" customHeight="1">
      <c r="A87" s="50"/>
      <c r="B87" s="495" t="s">
        <v>430</v>
      </c>
      <c r="C87" s="488" t="s">
        <v>431</v>
      </c>
      <c r="D87" s="284">
        <v>77844</v>
      </c>
      <c r="E87" s="287">
        <f>D87/D30*100</f>
        <v>3.1204060471204045E-4</v>
      </c>
      <c r="F87" s="284">
        <v>0</v>
      </c>
      <c r="G87" s="287">
        <f>F87/F30*100</f>
        <v>0</v>
      </c>
      <c r="H87" s="284">
        <v>0</v>
      </c>
      <c r="I87" s="287">
        <f>H87/H30*100</f>
        <v>0</v>
      </c>
      <c r="J87" s="18">
        <f t="shared" si="19"/>
        <v>0</v>
      </c>
      <c r="K87" s="284"/>
      <c r="L87" s="287">
        <f>K87/K30*100</f>
        <v>0</v>
      </c>
      <c r="M87" s="284">
        <f t="shared" si="20"/>
        <v>0</v>
      </c>
      <c r="N87" s="498"/>
    </row>
    <row r="88" spans="1:14" ht="15" customHeight="1">
      <c r="A88" s="50"/>
      <c r="B88" s="495" t="s">
        <v>376</v>
      </c>
      <c r="C88" s="488" t="s">
        <v>377</v>
      </c>
      <c r="D88" s="284">
        <v>107037072</v>
      </c>
      <c r="E88" s="287">
        <f>D88/D30*100</f>
        <v>0.4290621329002392</v>
      </c>
      <c r="F88" s="284">
        <v>119280000</v>
      </c>
      <c r="G88" s="287">
        <f>F88/F30*100</f>
        <v>0.40274053997822812</v>
      </c>
      <c r="H88" s="284">
        <v>119280000</v>
      </c>
      <c r="I88" s="287">
        <f>H88/H30*100</f>
        <v>0.40234793361380533</v>
      </c>
      <c r="J88" s="18">
        <f t="shared" si="19"/>
        <v>0</v>
      </c>
      <c r="K88" s="284">
        <v>119280000</v>
      </c>
      <c r="L88" s="287">
        <f>K88/K30*100</f>
        <v>1.3892667645117576</v>
      </c>
      <c r="M88" s="284">
        <f t="shared" si="20"/>
        <v>0</v>
      </c>
      <c r="N88" s="498">
        <f t="shared" si="21"/>
        <v>100</v>
      </c>
    </row>
    <row r="89" spans="1:14" ht="15" customHeight="1">
      <c r="A89" s="50"/>
      <c r="B89" s="495" t="s">
        <v>432</v>
      </c>
      <c r="C89" s="488" t="s">
        <v>433</v>
      </c>
      <c r="D89" s="284">
        <v>986366</v>
      </c>
      <c r="E89" s="287">
        <f>D89/D30*100</f>
        <v>3.9538852462283093E-3</v>
      </c>
      <c r="F89" s="284">
        <v>0</v>
      </c>
      <c r="G89" s="287">
        <f>F89/F30*100</f>
        <v>0</v>
      </c>
      <c r="H89" s="284">
        <v>0</v>
      </c>
      <c r="I89" s="287">
        <f>H89/H30*100</f>
        <v>0</v>
      </c>
      <c r="J89" s="18">
        <f t="shared" si="19"/>
        <v>0</v>
      </c>
      <c r="K89" s="284"/>
      <c r="L89" s="287">
        <f>K89/K30*100</f>
        <v>0</v>
      </c>
      <c r="M89" s="284">
        <f t="shared" si="20"/>
        <v>0</v>
      </c>
      <c r="N89" s="498"/>
    </row>
    <row r="90" spans="1:14" ht="15" customHeight="1">
      <c r="A90" s="50"/>
      <c r="B90" s="495" t="s">
        <v>434</v>
      </c>
      <c r="C90" s="488" t="s">
        <v>435</v>
      </c>
      <c r="D90" s="284">
        <v>358797</v>
      </c>
      <c r="E90" s="287">
        <f>D90/D30*100</f>
        <v>1.4382512826790247E-3</v>
      </c>
      <c r="F90" s="284">
        <v>0</v>
      </c>
      <c r="G90" s="287">
        <f>F90/F30*100</f>
        <v>0</v>
      </c>
      <c r="H90" s="284">
        <v>0</v>
      </c>
      <c r="I90" s="287">
        <f>H90/H30*100</f>
        <v>0</v>
      </c>
      <c r="J90" s="18">
        <f t="shared" si="19"/>
        <v>0</v>
      </c>
      <c r="K90" s="284"/>
      <c r="L90" s="287">
        <f>K90/K30*100</f>
        <v>0</v>
      </c>
      <c r="M90" s="284">
        <f t="shared" si="20"/>
        <v>0</v>
      </c>
      <c r="N90" s="498"/>
    </row>
    <row r="91" spans="1:14" ht="15" customHeight="1">
      <c r="A91" s="50"/>
      <c r="B91" s="495" t="s">
        <v>436</v>
      </c>
      <c r="C91" s="488" t="s">
        <v>663</v>
      </c>
      <c r="D91" s="284"/>
      <c r="E91" s="287">
        <f>D91/D30*100</f>
        <v>0</v>
      </c>
      <c r="F91" s="284">
        <v>5000000</v>
      </c>
      <c r="G91" s="287">
        <f>F91/F30*100</f>
        <v>1.688214872477482E-2</v>
      </c>
      <c r="H91" s="284">
        <v>5000000</v>
      </c>
      <c r="I91" s="287">
        <f>H91/H30*100</f>
        <v>1.6865691382201765E-2</v>
      </c>
      <c r="J91" s="18">
        <f t="shared" si="19"/>
        <v>0</v>
      </c>
      <c r="K91" s="284"/>
      <c r="L91" s="287">
        <f>K91/K30*100</f>
        <v>0</v>
      </c>
      <c r="M91" s="284">
        <f t="shared" si="20"/>
        <v>5000000</v>
      </c>
      <c r="N91" s="498">
        <f t="shared" si="21"/>
        <v>0</v>
      </c>
    </row>
    <row r="92" spans="1:14" ht="15" customHeight="1">
      <c r="A92" s="50"/>
      <c r="B92" s="495" t="s">
        <v>379</v>
      </c>
      <c r="C92" s="488" t="s">
        <v>380</v>
      </c>
      <c r="D92" s="284">
        <v>151200000</v>
      </c>
      <c r="E92" s="287">
        <f>D92/D30*100</f>
        <v>0.60609089245748582</v>
      </c>
      <c r="F92" s="284">
        <v>0</v>
      </c>
      <c r="G92" s="287">
        <f>F92/F30*100</f>
        <v>0</v>
      </c>
      <c r="H92" s="284">
        <v>0</v>
      </c>
      <c r="I92" s="287">
        <f>H92/H30*100</f>
        <v>0</v>
      </c>
      <c r="J92" s="18">
        <f t="shared" si="19"/>
        <v>0</v>
      </c>
      <c r="K92" s="284"/>
      <c r="L92" s="287">
        <f>K92/K30*100</f>
        <v>0</v>
      </c>
      <c r="M92" s="284">
        <f t="shared" si="20"/>
        <v>0</v>
      </c>
      <c r="N92" s="498"/>
    </row>
    <row r="93" spans="1:14" ht="15" customHeight="1">
      <c r="A93" s="50"/>
      <c r="B93" s="495" t="s">
        <v>381</v>
      </c>
      <c r="C93" s="488" t="s">
        <v>382</v>
      </c>
      <c r="D93" s="284">
        <v>139800000</v>
      </c>
      <c r="E93" s="287">
        <f>D93/D30*100</f>
        <v>0.56039356326426271</v>
      </c>
      <c r="F93" s="284">
        <v>0</v>
      </c>
      <c r="G93" s="287">
        <f>F93/F30*100</f>
        <v>0</v>
      </c>
      <c r="H93" s="284">
        <v>0</v>
      </c>
      <c r="I93" s="287">
        <f>H93/H30*100</f>
        <v>0</v>
      </c>
      <c r="J93" s="18">
        <f t="shared" si="19"/>
        <v>0</v>
      </c>
      <c r="K93" s="284"/>
      <c r="L93" s="287">
        <f>K93/K30*100</f>
        <v>0</v>
      </c>
      <c r="M93" s="284">
        <f t="shared" si="20"/>
        <v>0</v>
      </c>
      <c r="N93" s="498"/>
    </row>
    <row r="94" spans="1:14" ht="15" customHeight="1">
      <c r="A94" s="50"/>
      <c r="B94" s="495" t="s">
        <v>701</v>
      </c>
      <c r="C94" s="488" t="s">
        <v>231</v>
      </c>
      <c r="D94" s="284">
        <v>5000000</v>
      </c>
      <c r="E94" s="287">
        <f>D94/D30*100</f>
        <v>2.0042688242641726E-2</v>
      </c>
      <c r="F94" s="284">
        <v>5000000</v>
      </c>
      <c r="G94" s="287">
        <f>F94/F30*100</f>
        <v>1.688214872477482E-2</v>
      </c>
      <c r="H94" s="284">
        <v>5000000</v>
      </c>
      <c r="I94" s="287">
        <f>H94/H30*100</f>
        <v>1.6865691382201765E-2</v>
      </c>
      <c r="J94" s="18">
        <f t="shared" ref="J94" si="28">H94-F94</f>
        <v>0</v>
      </c>
      <c r="K94" s="284"/>
      <c r="L94" s="287">
        <f>K94/K30*100</f>
        <v>0</v>
      </c>
      <c r="M94" s="284">
        <f t="shared" ref="M94" si="29">H94-K94</f>
        <v>5000000</v>
      </c>
      <c r="N94" s="498">
        <f t="shared" ref="N94" si="30">K94/H94*100</f>
        <v>0</v>
      </c>
    </row>
    <row r="95" spans="1:14" ht="15" customHeight="1">
      <c r="A95" s="50"/>
      <c r="B95" s="495" t="s">
        <v>702</v>
      </c>
      <c r="C95" s="488" t="s">
        <v>383</v>
      </c>
      <c r="D95" s="284"/>
      <c r="E95" s="287">
        <f>D95/D30*100</f>
        <v>0</v>
      </c>
      <c r="F95" s="284">
        <v>25000000</v>
      </c>
      <c r="G95" s="287">
        <f>F95/F30*100</f>
        <v>8.4410743623874102E-2</v>
      </c>
      <c r="H95" s="284">
        <v>25000000</v>
      </c>
      <c r="I95" s="287">
        <f>H95/H30*100</f>
        <v>8.432845691100882E-2</v>
      </c>
      <c r="J95" s="18">
        <f t="shared" ref="J95:J99" si="31">H95-F95</f>
        <v>0</v>
      </c>
      <c r="K95" s="284"/>
      <c r="L95" s="287">
        <f>K95/K30*100</f>
        <v>0</v>
      </c>
      <c r="M95" s="284">
        <f t="shared" ref="M95:M96" si="32">H95-K95</f>
        <v>25000000</v>
      </c>
      <c r="N95" s="498">
        <f t="shared" ref="N95:N96" si="33">K95/H95*100</f>
        <v>0</v>
      </c>
    </row>
    <row r="96" spans="1:14" ht="15" customHeight="1">
      <c r="A96" s="50"/>
      <c r="B96" s="495" t="s">
        <v>703</v>
      </c>
      <c r="C96" s="488" t="s">
        <v>384</v>
      </c>
      <c r="D96" s="284">
        <v>341134800</v>
      </c>
      <c r="E96" s="287">
        <f>D96/D30*100</f>
        <v>1.3674516890231871</v>
      </c>
      <c r="F96" s="284">
        <v>432935000</v>
      </c>
      <c r="G96" s="287">
        <f>F96/F30*100</f>
        <v>1.4617746116320773</v>
      </c>
      <c r="H96" s="284">
        <v>432935000</v>
      </c>
      <c r="I96" s="287">
        <f>H96/H30*100</f>
        <v>1.4603496197107042</v>
      </c>
      <c r="J96" s="18">
        <f t="shared" si="31"/>
        <v>0</v>
      </c>
      <c r="K96" s="721">
        <v>119882000</v>
      </c>
      <c r="L96" s="287">
        <f>K96/K30*100</f>
        <v>1.3962783221260773</v>
      </c>
      <c r="M96" s="284">
        <f t="shared" si="32"/>
        <v>313053000</v>
      </c>
      <c r="N96" s="498">
        <f t="shared" si="33"/>
        <v>27.690530911106748</v>
      </c>
    </row>
    <row r="97" spans="1:14" ht="15" customHeight="1">
      <c r="A97" s="50"/>
      <c r="B97" s="495" t="s">
        <v>704</v>
      </c>
      <c r="C97" s="488" t="s">
        <v>232</v>
      </c>
      <c r="D97" s="284">
        <v>19318080</v>
      </c>
      <c r="E97" s="287">
        <f>D97/D30*100</f>
        <v>7.7437250977282449E-2</v>
      </c>
      <c r="F97" s="284">
        <v>15638000</v>
      </c>
      <c r="G97" s="287">
        <f>F97/F30*100</f>
        <v>5.280060835160573E-2</v>
      </c>
      <c r="H97" s="284">
        <v>15638000</v>
      </c>
      <c r="I97" s="287">
        <f>H97/H30*100</f>
        <v>5.2749136366974238E-2</v>
      </c>
      <c r="J97" s="18">
        <f t="shared" si="31"/>
        <v>0</v>
      </c>
      <c r="K97" s="284"/>
      <c r="L97" s="287">
        <f>K97/K30*100</f>
        <v>0</v>
      </c>
      <c r="M97" s="284">
        <f t="shared" ref="M97" si="34">H97-K97</f>
        <v>15638000</v>
      </c>
      <c r="N97" s="498">
        <f t="shared" ref="N97" si="35">K97/H97*100</f>
        <v>0</v>
      </c>
    </row>
    <row r="98" spans="1:14" ht="15" customHeight="1">
      <c r="A98" s="50"/>
      <c r="B98" s="495" t="s">
        <v>705</v>
      </c>
      <c r="C98" s="488" t="s">
        <v>358</v>
      </c>
      <c r="D98" s="284">
        <v>7800000</v>
      </c>
      <c r="E98" s="287">
        <f>D98/D30*100</f>
        <v>3.1266593658521094E-2</v>
      </c>
      <c r="F98" s="284">
        <v>15000000</v>
      </c>
      <c r="G98" s="287">
        <f>F98/F30*100</f>
        <v>5.0646446174324462E-2</v>
      </c>
      <c r="H98" s="284">
        <v>15000000</v>
      </c>
      <c r="I98" s="287">
        <f>H98/H30*100</f>
        <v>5.0597074146605296E-2</v>
      </c>
      <c r="J98" s="18">
        <f t="shared" si="31"/>
        <v>0</v>
      </c>
      <c r="K98" s="284"/>
      <c r="L98" s="287">
        <f>K98/K30*100</f>
        <v>0</v>
      </c>
      <c r="M98" s="284">
        <f t="shared" ref="M98" si="36">H98-K98</f>
        <v>15000000</v>
      </c>
      <c r="N98" s="498">
        <f t="shared" ref="N98" si="37">K98/H98*100</f>
        <v>0</v>
      </c>
    </row>
    <row r="99" spans="1:14" ht="15" customHeight="1">
      <c r="A99" s="50"/>
      <c r="B99" s="495" t="s">
        <v>706</v>
      </c>
      <c r="C99" s="488" t="s">
        <v>709</v>
      </c>
      <c r="D99" s="284">
        <v>28231645</v>
      </c>
      <c r="E99" s="287">
        <f>D99/D30*100</f>
        <v>0.11316761186238701</v>
      </c>
      <c r="F99" s="284">
        <v>0</v>
      </c>
      <c r="G99" s="287">
        <f>F99/F30*100</f>
        <v>0</v>
      </c>
      <c r="H99" s="284">
        <v>0</v>
      </c>
      <c r="I99" s="287">
        <f>H99/H30*100</f>
        <v>0</v>
      </c>
      <c r="J99" s="18">
        <f t="shared" si="31"/>
        <v>0</v>
      </c>
      <c r="K99" s="284"/>
      <c r="L99" s="287">
        <f>K99/K30*100</f>
        <v>0</v>
      </c>
      <c r="M99" s="284">
        <f t="shared" ref="M99" si="38">H99-K99</f>
        <v>0</v>
      </c>
      <c r="N99" s="498"/>
    </row>
    <row r="100" spans="1:14" ht="15" customHeight="1">
      <c r="A100" s="50"/>
      <c r="B100" s="495" t="s">
        <v>707</v>
      </c>
      <c r="C100" s="687" t="s">
        <v>711</v>
      </c>
      <c r="D100" s="284">
        <v>0</v>
      </c>
      <c r="E100" s="287">
        <f>D100/D30*100</f>
        <v>0</v>
      </c>
      <c r="F100" s="284">
        <v>117182000</v>
      </c>
      <c r="G100" s="287">
        <f>F100/F30*100</f>
        <v>0.39565679037331258</v>
      </c>
      <c r="H100" s="284">
        <v>117182000</v>
      </c>
      <c r="I100" s="287">
        <f>H100/H30*100</f>
        <v>0.39527108950983336</v>
      </c>
      <c r="J100" s="18">
        <f t="shared" si="19"/>
        <v>0</v>
      </c>
      <c r="K100" s="284"/>
      <c r="L100" s="287">
        <f>K100/K30*100</f>
        <v>0</v>
      </c>
      <c r="M100" s="284">
        <f t="shared" si="20"/>
        <v>117182000</v>
      </c>
      <c r="N100" s="498">
        <f>K100/H100*100</f>
        <v>0</v>
      </c>
    </row>
    <row r="101" spans="1:14" ht="15" customHeight="1">
      <c r="A101" s="50"/>
      <c r="B101" s="495" t="s">
        <v>378</v>
      </c>
      <c r="C101" s="688" t="s">
        <v>712</v>
      </c>
      <c r="D101" s="284">
        <v>0</v>
      </c>
      <c r="E101" s="287">
        <f>D101/D30*100</f>
        <v>0</v>
      </c>
      <c r="F101" s="284">
        <v>67522000</v>
      </c>
      <c r="G101" s="287">
        <f>F101/F30*100</f>
        <v>0.22798328923884906</v>
      </c>
      <c r="H101" s="284">
        <v>67522000</v>
      </c>
      <c r="I101" s="287">
        <f>H101/H30*100</f>
        <v>0.22776104270180547</v>
      </c>
      <c r="J101" s="18">
        <f t="shared" si="19"/>
        <v>0</v>
      </c>
      <c r="K101" s="284"/>
      <c r="L101" s="287">
        <f>K101/K30*100</f>
        <v>0</v>
      </c>
      <c r="M101" s="284">
        <f t="shared" si="20"/>
        <v>67522000</v>
      </c>
      <c r="N101" s="498">
        <f t="shared" si="21"/>
        <v>0</v>
      </c>
    </row>
    <row r="102" spans="1:14" ht="25.5" customHeight="1">
      <c r="A102" s="50"/>
      <c r="B102" s="495" t="s">
        <v>708</v>
      </c>
      <c r="C102" s="689" t="s">
        <v>713</v>
      </c>
      <c r="D102" s="284">
        <v>0</v>
      </c>
      <c r="E102" s="287">
        <f>D102/D30*100</f>
        <v>0</v>
      </c>
      <c r="F102" s="284">
        <v>100000000</v>
      </c>
      <c r="G102" s="287">
        <f>F102/F30*100</f>
        <v>0.33764297449549641</v>
      </c>
      <c r="H102" s="284">
        <v>100000000</v>
      </c>
      <c r="I102" s="287">
        <f>H102/H30*100</f>
        <v>0.33731382764403528</v>
      </c>
      <c r="J102" s="18">
        <f t="shared" si="19"/>
        <v>0</v>
      </c>
      <c r="K102" s="284"/>
      <c r="L102" s="287">
        <f>K102/K30*100</f>
        <v>0</v>
      </c>
      <c r="M102" s="284">
        <f t="shared" si="20"/>
        <v>100000000</v>
      </c>
      <c r="N102" s="498">
        <f t="shared" si="21"/>
        <v>0</v>
      </c>
    </row>
    <row r="103" spans="1:14" ht="21" customHeight="1">
      <c r="A103" s="50"/>
      <c r="B103" s="495" t="s">
        <v>710</v>
      </c>
      <c r="C103" s="490" t="s">
        <v>714</v>
      </c>
      <c r="D103" s="284">
        <v>0</v>
      </c>
      <c r="E103" s="287">
        <f>D103/D30*100</f>
        <v>0</v>
      </c>
      <c r="F103" s="284">
        <v>2195000</v>
      </c>
      <c r="G103" s="287">
        <f>F103/F30*100</f>
        <v>7.4112632901761457E-3</v>
      </c>
      <c r="H103" s="284">
        <v>2195000</v>
      </c>
      <c r="I103" s="287">
        <f>H103/H30*100</f>
        <v>7.4040385167865744E-3</v>
      </c>
      <c r="J103" s="18">
        <f t="shared" si="19"/>
        <v>0</v>
      </c>
      <c r="K103" s="284"/>
      <c r="L103" s="287">
        <f>K103/K30*100</f>
        <v>0</v>
      </c>
      <c r="M103" s="284">
        <f t="shared" si="20"/>
        <v>2195000</v>
      </c>
      <c r="N103" s="498">
        <f t="shared" si="21"/>
        <v>0</v>
      </c>
    </row>
    <row r="104" spans="1:14" ht="15" customHeight="1">
      <c r="A104" s="50"/>
      <c r="B104" s="499" t="s">
        <v>230</v>
      </c>
      <c r="C104" s="492" t="s">
        <v>664</v>
      </c>
      <c r="D104" s="284">
        <v>26402844</v>
      </c>
      <c r="E104" s="287">
        <f>D104/D30*100</f>
        <v>0.10583679420222071</v>
      </c>
      <c r="F104" s="284">
        <v>0</v>
      </c>
      <c r="G104" s="287">
        <f>F104/F30*100</f>
        <v>0</v>
      </c>
      <c r="H104" s="284">
        <v>0</v>
      </c>
      <c r="I104" s="287">
        <f>H104/H30*100</f>
        <v>0</v>
      </c>
      <c r="J104" s="18">
        <f t="shared" ref="J104" si="39">H104-F104</f>
        <v>0</v>
      </c>
      <c r="K104" s="284"/>
      <c r="L104" s="287">
        <f>K104/K30*100</f>
        <v>0</v>
      </c>
      <c r="M104" s="284">
        <f t="shared" ref="M104" si="40">H104-K104</f>
        <v>0</v>
      </c>
      <c r="N104" s="498">
        <v>0</v>
      </c>
    </row>
    <row r="105" spans="1:14" ht="15" customHeight="1">
      <c r="A105" s="50"/>
      <c r="B105" s="495"/>
      <c r="C105" s="493" t="s">
        <v>141</v>
      </c>
      <c r="D105" s="485">
        <f t="shared" ref="D105:M105" si="41">SUM(D54:D104)</f>
        <v>1099412772</v>
      </c>
      <c r="E105" s="485">
        <f t="shared" si="41"/>
        <v>4.4070374878349092</v>
      </c>
      <c r="F105" s="485">
        <f t="shared" si="41"/>
        <v>2200751000</v>
      </c>
      <c r="G105" s="485">
        <f t="shared" si="41"/>
        <v>7.4306811376393798</v>
      </c>
      <c r="H105" s="485">
        <f t="shared" si="41"/>
        <v>2200751000</v>
      </c>
      <c r="I105" s="485">
        <f t="shared" si="41"/>
        <v>7.4234374350143826</v>
      </c>
      <c r="J105" s="485">
        <f t="shared" si="41"/>
        <v>0</v>
      </c>
      <c r="K105" s="485">
        <f t="shared" si="41"/>
        <v>396382919</v>
      </c>
      <c r="L105" s="722">
        <f t="shared" si="41"/>
        <v>4.6167137440212613</v>
      </c>
      <c r="M105" s="485">
        <f t="shared" si="41"/>
        <v>1804368081</v>
      </c>
      <c r="N105" s="500">
        <f>K105/H105*100</f>
        <v>18.011257020898775</v>
      </c>
    </row>
    <row r="106" spans="1:14" ht="15" customHeight="1">
      <c r="A106" s="50"/>
      <c r="B106" s="495" t="s">
        <v>150</v>
      </c>
      <c r="C106" s="488" t="s">
        <v>151</v>
      </c>
      <c r="D106" s="284"/>
      <c r="E106" s="284"/>
      <c r="F106" s="284"/>
      <c r="G106" s="284"/>
      <c r="H106" s="284"/>
      <c r="I106" s="284"/>
      <c r="J106" s="284"/>
      <c r="K106" s="284"/>
      <c r="L106" s="284"/>
      <c r="M106" s="284"/>
      <c r="N106" s="497"/>
    </row>
    <row r="107" spans="1:14" ht="15" customHeight="1">
      <c r="A107" s="50"/>
      <c r="B107" s="495" t="s">
        <v>386</v>
      </c>
      <c r="C107" s="488" t="s">
        <v>387</v>
      </c>
      <c r="D107" s="284">
        <v>519870</v>
      </c>
      <c r="E107" s="287">
        <f>D107/D30*100</f>
        <v>2.0839184673404308E-3</v>
      </c>
      <c r="F107" s="284">
        <v>0</v>
      </c>
      <c r="G107" s="287">
        <f>F107/F30*100</f>
        <v>0</v>
      </c>
      <c r="H107" s="284">
        <v>0</v>
      </c>
      <c r="I107" s="287">
        <f>H107/H30*100</f>
        <v>0</v>
      </c>
      <c r="J107" s="18">
        <f t="shared" ref="J107:J111" si="42">H107-F107</f>
        <v>0</v>
      </c>
      <c r="K107" s="491">
        <v>423440</v>
      </c>
      <c r="L107" s="287">
        <f>K107/K30*100</f>
        <v>4.931850425594052E-3</v>
      </c>
      <c r="M107" s="284">
        <f t="shared" ref="M107:M111" si="43">H107-K107</f>
        <v>-423440</v>
      </c>
      <c r="N107" s="497">
        <v>0</v>
      </c>
    </row>
    <row r="108" spans="1:14" ht="15" customHeight="1">
      <c r="A108" s="50"/>
      <c r="B108" s="495" t="s">
        <v>437</v>
      </c>
      <c r="C108" s="488" t="s">
        <v>438</v>
      </c>
      <c r="D108" s="284"/>
      <c r="E108" s="287">
        <f>D108/D30*100</f>
        <v>0</v>
      </c>
      <c r="F108" s="284">
        <v>2241000000</v>
      </c>
      <c r="G108" s="287">
        <f>F108/F30*100</f>
        <v>7.5665790584440744</v>
      </c>
      <c r="H108" s="284">
        <v>2241000000</v>
      </c>
      <c r="I108" s="287">
        <f>H108/H30*100</f>
        <v>7.5592028775028313</v>
      </c>
      <c r="J108" s="18">
        <f t="shared" si="42"/>
        <v>0</v>
      </c>
      <c r="K108" s="284">
        <v>461971070</v>
      </c>
      <c r="L108" s="287">
        <f>K108/K30*100</f>
        <v>5.3806258695249385</v>
      </c>
      <c r="M108" s="284">
        <f t="shared" si="43"/>
        <v>1779028930</v>
      </c>
      <c r="N108" s="497">
        <f t="shared" ref="N108:N111" si="44">K108/H108*100</f>
        <v>20.614505577867025</v>
      </c>
    </row>
    <row r="109" spans="1:14" ht="15" customHeight="1">
      <c r="A109" s="50"/>
      <c r="B109" s="495" t="s">
        <v>233</v>
      </c>
      <c r="C109" s="488" t="s">
        <v>234</v>
      </c>
      <c r="D109" s="284">
        <v>22000000</v>
      </c>
      <c r="E109" s="287">
        <f>D109/D30*100</f>
        <v>8.81878282676236E-2</v>
      </c>
      <c r="F109" s="284">
        <v>15000000</v>
      </c>
      <c r="G109" s="287">
        <f>F109/F30*100</f>
        <v>5.0646446174324462E-2</v>
      </c>
      <c r="H109" s="284">
        <v>15000000</v>
      </c>
      <c r="I109" s="287">
        <f>H109/H30*100</f>
        <v>5.0597074146605296E-2</v>
      </c>
      <c r="J109" s="18">
        <f t="shared" si="42"/>
        <v>0</v>
      </c>
      <c r="K109" s="284"/>
      <c r="L109" s="287">
        <f>K109/K30*100</f>
        <v>0</v>
      </c>
      <c r="M109" s="284">
        <f t="shared" si="43"/>
        <v>15000000</v>
      </c>
      <c r="N109" s="497">
        <f t="shared" si="44"/>
        <v>0</v>
      </c>
    </row>
    <row r="110" spans="1:14" ht="15" customHeight="1">
      <c r="A110" s="50"/>
      <c r="B110" s="495" t="s">
        <v>715</v>
      </c>
      <c r="C110" s="488" t="s">
        <v>235</v>
      </c>
      <c r="D110" s="491">
        <v>78316760</v>
      </c>
      <c r="E110" s="287">
        <f>D110/D30*100</f>
        <v>0.31393568097075875</v>
      </c>
      <c r="F110" s="284">
        <v>34000000</v>
      </c>
      <c r="G110" s="287">
        <f>F110/F30*100</f>
        <v>0.11479861132846877</v>
      </c>
      <c r="H110" s="284">
        <v>34000000</v>
      </c>
      <c r="I110" s="287">
        <f>H110/H30*100</f>
        <v>0.114686701398972</v>
      </c>
      <c r="J110" s="18">
        <f t="shared" si="42"/>
        <v>0</v>
      </c>
      <c r="K110" s="491">
        <v>16108410</v>
      </c>
      <c r="L110" s="287">
        <f>K110/K30*100</f>
        <v>0.18761635347190508</v>
      </c>
      <c r="M110" s="284">
        <f t="shared" si="43"/>
        <v>17891590</v>
      </c>
      <c r="N110" s="497">
        <f t="shared" si="44"/>
        <v>47.377676470588234</v>
      </c>
    </row>
    <row r="111" spans="1:14" ht="24.75" customHeight="1">
      <c r="A111" s="50"/>
      <c r="B111" s="495" t="s">
        <v>716</v>
      </c>
      <c r="C111" s="690" t="s">
        <v>717</v>
      </c>
      <c r="D111" s="491">
        <v>0</v>
      </c>
      <c r="E111" s="287">
        <f>D111/D30*100</f>
        <v>0</v>
      </c>
      <c r="F111" s="284">
        <v>10000000</v>
      </c>
      <c r="G111" s="287">
        <f>F111/F30*100</f>
        <v>3.3764297449549639E-2</v>
      </c>
      <c r="H111" s="284">
        <v>10000000</v>
      </c>
      <c r="I111" s="287">
        <f>H111/H30*100</f>
        <v>3.3731382764403531E-2</v>
      </c>
      <c r="J111" s="18">
        <f t="shared" si="42"/>
        <v>0</v>
      </c>
      <c r="K111" s="491"/>
      <c r="L111" s="287">
        <f>K111/K30*100</f>
        <v>0</v>
      </c>
      <c r="M111" s="284">
        <f t="shared" si="43"/>
        <v>10000000</v>
      </c>
      <c r="N111" s="497">
        <f t="shared" si="44"/>
        <v>0</v>
      </c>
    </row>
    <row r="112" spans="1:14" ht="15" customHeight="1">
      <c r="A112" s="50"/>
      <c r="B112" s="495"/>
      <c r="C112" s="493" t="s">
        <v>142</v>
      </c>
      <c r="D112" s="485">
        <f t="shared" ref="D112:M112" si="45">SUM(D107:D111)</f>
        <v>100836630</v>
      </c>
      <c r="E112" s="485">
        <f t="shared" si="45"/>
        <v>0.40420742770572277</v>
      </c>
      <c r="F112" s="485">
        <f t="shared" si="45"/>
        <v>2300000000</v>
      </c>
      <c r="G112" s="485">
        <f t="shared" si="45"/>
        <v>7.7657884133964181</v>
      </c>
      <c r="H112" s="485">
        <f t="shared" si="45"/>
        <v>2300000000</v>
      </c>
      <c r="I112" s="485">
        <f t="shared" si="45"/>
        <v>7.7582180358128117</v>
      </c>
      <c r="J112" s="485">
        <f t="shared" si="45"/>
        <v>0</v>
      </c>
      <c r="K112" s="485">
        <f t="shared" si="45"/>
        <v>478502920</v>
      </c>
      <c r="L112" s="722">
        <f t="shared" si="45"/>
        <v>5.5731740734224378</v>
      </c>
      <c r="M112" s="485">
        <f t="shared" si="45"/>
        <v>1821497080</v>
      </c>
      <c r="N112" s="500">
        <f>K112/H112*100</f>
        <v>20.804474782608693</v>
      </c>
    </row>
    <row r="113" spans="1:14" ht="15" customHeight="1">
      <c r="A113" s="50"/>
      <c r="B113" s="495"/>
      <c r="C113" s="486" t="s">
        <v>236</v>
      </c>
      <c r="D113" s="487">
        <f>D114+D119</f>
        <v>264185655</v>
      </c>
      <c r="E113" s="487">
        <f>E114+E119</f>
        <v>100.00000000000001</v>
      </c>
      <c r="F113" s="487"/>
      <c r="G113" s="487"/>
      <c r="H113" s="487"/>
      <c r="I113" s="487"/>
      <c r="J113" s="487"/>
      <c r="K113" s="487">
        <f>K114+K119</f>
        <v>21282894</v>
      </c>
      <c r="L113" s="487">
        <f>L114+L119</f>
        <v>100</v>
      </c>
      <c r="M113" s="487"/>
      <c r="N113" s="496"/>
    </row>
    <row r="114" spans="1:14" ht="15" customHeight="1">
      <c r="A114" s="50"/>
      <c r="B114" s="495"/>
      <c r="C114" s="486" t="s">
        <v>237</v>
      </c>
      <c r="D114" s="487">
        <f>SUM(D116:D118)</f>
        <v>206820383</v>
      </c>
      <c r="E114" s="487">
        <f>SUM(E116:E117)</f>
        <v>78.286000426480399</v>
      </c>
      <c r="F114" s="487"/>
      <c r="G114" s="487"/>
      <c r="H114" s="487"/>
      <c r="I114" s="487"/>
      <c r="J114" s="487"/>
      <c r="K114" s="487">
        <f>SUM(K116:K118)</f>
        <v>19085782</v>
      </c>
      <c r="L114" s="487">
        <f>SUM(L116:L118)</f>
        <v>89.676629503487632</v>
      </c>
      <c r="M114" s="487"/>
      <c r="N114" s="496"/>
    </row>
    <row r="115" spans="1:14" ht="15" customHeight="1">
      <c r="A115" s="50"/>
      <c r="B115" s="495" t="s">
        <v>150</v>
      </c>
      <c r="C115" s="488" t="s">
        <v>151</v>
      </c>
      <c r="D115" s="284"/>
      <c r="E115" s="284"/>
      <c r="F115" s="284"/>
      <c r="G115" s="284"/>
      <c r="H115" s="284"/>
      <c r="I115" s="284"/>
      <c r="J115" s="284"/>
      <c r="K115" s="284"/>
      <c r="L115" s="284"/>
      <c r="M115" s="284"/>
      <c r="N115" s="497"/>
    </row>
    <row r="116" spans="1:14" ht="15" customHeight="1">
      <c r="A116" s="50"/>
      <c r="B116" s="495" t="s">
        <v>193</v>
      </c>
      <c r="C116" s="488" t="s">
        <v>194</v>
      </c>
      <c r="D116" s="284">
        <v>40450196</v>
      </c>
      <c r="E116" s="284">
        <f>D116/D113*100</f>
        <v>15.311276458216478</v>
      </c>
      <c r="F116" s="284"/>
      <c r="G116" s="284"/>
      <c r="H116" s="284"/>
      <c r="I116" s="284"/>
      <c r="J116" s="284"/>
      <c r="K116" s="284">
        <v>0</v>
      </c>
      <c r="L116" s="284">
        <f>K116/K113*100</f>
        <v>0</v>
      </c>
      <c r="M116" s="284"/>
      <c r="N116" s="497"/>
    </row>
    <row r="117" spans="1:14" ht="15" customHeight="1">
      <c r="A117" s="50"/>
      <c r="B117" s="495" t="s">
        <v>203</v>
      </c>
      <c r="C117" s="488" t="s">
        <v>204</v>
      </c>
      <c r="D117" s="284">
        <v>166370187</v>
      </c>
      <c r="E117" s="284">
        <f>D117/D113*100</f>
        <v>62.974723968263916</v>
      </c>
      <c r="F117" s="284"/>
      <c r="G117" s="284"/>
      <c r="H117" s="284"/>
      <c r="I117" s="284"/>
      <c r="J117" s="284"/>
      <c r="K117" s="284">
        <v>18321549</v>
      </c>
      <c r="L117" s="284">
        <f>K117/K113*100</f>
        <v>86.085797354438725</v>
      </c>
      <c r="M117" s="284"/>
      <c r="N117" s="497"/>
    </row>
    <row r="118" spans="1:14" ht="15" customHeight="1">
      <c r="A118" s="50"/>
      <c r="B118" s="495" t="s">
        <v>207</v>
      </c>
      <c r="C118" s="488" t="s">
        <v>208</v>
      </c>
      <c r="D118" s="284">
        <v>0</v>
      </c>
      <c r="E118" s="284">
        <f>D118/D113*100</f>
        <v>0</v>
      </c>
      <c r="F118" s="284"/>
      <c r="G118" s="284"/>
      <c r="H118" s="284"/>
      <c r="I118" s="284"/>
      <c r="J118" s="284"/>
      <c r="K118" s="284">
        <v>764233</v>
      </c>
      <c r="L118" s="284">
        <f>K118/K113*100</f>
        <v>3.5908321490489032</v>
      </c>
      <c r="M118" s="284"/>
      <c r="N118" s="497"/>
    </row>
    <row r="119" spans="1:14" ht="15" customHeight="1">
      <c r="A119" s="50"/>
      <c r="B119" s="495"/>
      <c r="C119" s="486" t="s">
        <v>238</v>
      </c>
      <c r="D119" s="487">
        <f>SUM(D121:D122)</f>
        <v>57365272</v>
      </c>
      <c r="E119" s="487">
        <f>SUM(E122)</f>
        <v>21.713999573519615</v>
      </c>
      <c r="F119" s="487">
        <f>SUM(F121:F122)</f>
        <v>0</v>
      </c>
      <c r="G119" s="487">
        <v>0</v>
      </c>
      <c r="H119" s="487">
        <f>SUM(H121:H122)</f>
        <v>0</v>
      </c>
      <c r="I119" s="487">
        <v>0</v>
      </c>
      <c r="J119" s="487"/>
      <c r="K119" s="487">
        <f>SUM(K121:K122)</f>
        <v>2197112</v>
      </c>
      <c r="L119" s="487">
        <f>SUM(L122)</f>
        <v>10.323370496512362</v>
      </c>
      <c r="M119" s="487"/>
      <c r="N119" s="496"/>
    </row>
    <row r="120" spans="1:14" ht="15" customHeight="1">
      <c r="A120" s="50"/>
      <c r="B120" s="495" t="s">
        <v>150</v>
      </c>
      <c r="C120" s="488" t="s">
        <v>151</v>
      </c>
      <c r="D120" s="284"/>
      <c r="E120" s="284"/>
      <c r="F120" s="284"/>
      <c r="G120" s="284"/>
      <c r="H120" s="284"/>
      <c r="I120" s="284"/>
      <c r="J120" s="284"/>
      <c r="K120" s="284"/>
      <c r="L120" s="284"/>
      <c r="M120" s="284"/>
      <c r="N120" s="497"/>
    </row>
    <row r="121" spans="1:14" ht="15" customHeight="1">
      <c r="A121" s="50"/>
      <c r="B121" s="495" t="s">
        <v>239</v>
      </c>
      <c r="C121" s="488" t="s">
        <v>240</v>
      </c>
      <c r="D121" s="284"/>
      <c r="E121" s="284"/>
      <c r="F121" s="284"/>
      <c r="G121" s="284"/>
      <c r="H121" s="284"/>
      <c r="I121" s="284"/>
      <c r="J121" s="284"/>
      <c r="K121" s="284"/>
      <c r="L121" s="284"/>
      <c r="M121" s="284"/>
      <c r="N121" s="497"/>
    </row>
    <row r="122" spans="1:14" ht="15" customHeight="1">
      <c r="A122" s="50"/>
      <c r="B122" s="495" t="s">
        <v>361</v>
      </c>
      <c r="C122" s="494" t="s">
        <v>362</v>
      </c>
      <c r="D122" s="284">
        <v>57365272</v>
      </c>
      <c r="E122" s="284">
        <f>D122/D113*100</f>
        <v>21.713999573519615</v>
      </c>
      <c r="F122" s="284"/>
      <c r="G122" s="284">
        <v>0</v>
      </c>
      <c r="H122" s="284"/>
      <c r="I122" s="284">
        <v>0</v>
      </c>
      <c r="J122" s="284"/>
      <c r="K122" s="284">
        <v>2197112</v>
      </c>
      <c r="L122" s="284">
        <f>K122/K113*100</f>
        <v>10.323370496512362</v>
      </c>
      <c r="M122" s="284"/>
      <c r="N122" s="497"/>
    </row>
    <row r="123" spans="1:14" ht="15" customHeight="1" thickBot="1">
      <c r="A123" s="50"/>
      <c r="B123" s="501"/>
      <c r="C123" s="502" t="s">
        <v>147</v>
      </c>
      <c r="D123" s="503">
        <f>D36+D52+D113</f>
        <v>25210939002</v>
      </c>
      <c r="E123" s="503"/>
      <c r="F123" s="503">
        <f>F36+F52+F113</f>
        <v>29617083000</v>
      </c>
      <c r="G123" s="503"/>
      <c r="H123" s="503">
        <f>H36+H52+H113</f>
        <v>29645983000</v>
      </c>
      <c r="I123" s="503"/>
      <c r="J123" s="503">
        <f>J36+J52</f>
        <v>28900000</v>
      </c>
      <c r="K123" s="503">
        <f>K36+K52+K113</f>
        <v>8607106945</v>
      </c>
      <c r="L123" s="503"/>
      <c r="M123" s="503">
        <f>M36+M52</f>
        <v>21060158949</v>
      </c>
      <c r="N123" s="504"/>
    </row>
    <row r="124" spans="1:14" ht="15.75" thickTop="1">
      <c r="A124" s="50"/>
      <c r="B124" s="822"/>
      <c r="C124" s="822"/>
      <c r="D124" s="822"/>
      <c r="E124" s="822"/>
      <c r="F124" s="822"/>
      <c r="G124" s="822"/>
      <c r="H124" s="822"/>
      <c r="I124" s="822"/>
      <c r="J124" s="822"/>
      <c r="K124" s="822"/>
      <c r="L124" s="822"/>
      <c r="M124" s="822"/>
      <c r="N124" s="822"/>
    </row>
    <row r="125" spans="1:14">
      <c r="A125" s="50"/>
      <c r="B125" s="51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</row>
    <row r="126" spans="1:14" ht="24.75" customHeight="1">
      <c r="A126" s="3"/>
      <c r="B126" s="813" t="s">
        <v>156</v>
      </c>
      <c r="C126" s="39" t="s">
        <v>454</v>
      </c>
      <c r="D126" s="814" t="s">
        <v>68</v>
      </c>
      <c r="E126" s="814"/>
      <c r="F126" s="42" t="s">
        <v>69</v>
      </c>
      <c r="G126" s="815"/>
      <c r="H126" s="816"/>
      <c r="I126" s="816"/>
      <c r="J126" s="816"/>
      <c r="K126" s="816"/>
      <c r="L126" s="816"/>
      <c r="M126" s="817"/>
      <c r="N126" s="3"/>
    </row>
    <row r="127" spans="1:14" ht="21" customHeight="1">
      <c r="A127" s="3"/>
      <c r="B127" s="813"/>
      <c r="C127" s="42" t="s">
        <v>359</v>
      </c>
      <c r="D127" s="814"/>
      <c r="E127" s="814"/>
      <c r="F127" s="42" t="s">
        <v>70</v>
      </c>
      <c r="G127" s="818"/>
      <c r="H127" s="819"/>
      <c r="I127" s="819"/>
      <c r="J127" s="819"/>
      <c r="K127" s="819"/>
      <c r="L127" s="819"/>
      <c r="M127" s="820"/>
      <c r="N127" s="3"/>
    </row>
    <row r="128" spans="1:14" ht="22.5" customHeight="1">
      <c r="A128" s="3"/>
      <c r="B128" s="813"/>
      <c r="C128" s="42" t="s">
        <v>360</v>
      </c>
      <c r="D128" s="814"/>
      <c r="E128" s="814"/>
      <c r="F128" s="42" t="s">
        <v>71</v>
      </c>
      <c r="G128" s="818"/>
      <c r="H128" s="819"/>
      <c r="I128" s="819"/>
      <c r="J128" s="819"/>
      <c r="K128" s="819"/>
      <c r="L128" s="819"/>
      <c r="M128" s="820"/>
      <c r="N128" s="3"/>
    </row>
    <row r="130" spans="11:13">
      <c r="K130" s="281"/>
    </row>
    <row r="131" spans="11:13">
      <c r="M131" s="258"/>
    </row>
  </sheetData>
  <mergeCells count="27">
    <mergeCell ref="B13:C13"/>
    <mergeCell ref="B34:C34"/>
    <mergeCell ref="B124:N124"/>
    <mergeCell ref="B126:B128"/>
    <mergeCell ref="D126:E128"/>
    <mergeCell ref="G126:M126"/>
    <mergeCell ref="G127:M127"/>
    <mergeCell ref="G128:M128"/>
    <mergeCell ref="B2:N2"/>
    <mergeCell ref="B3:N3"/>
    <mergeCell ref="B4:N4"/>
    <mergeCell ref="A5:A6"/>
    <mergeCell ref="B6:B7"/>
    <mergeCell ref="C6:E7"/>
    <mergeCell ref="F6:G7"/>
    <mergeCell ref="H6:N7"/>
    <mergeCell ref="C8:E8"/>
    <mergeCell ref="F8:G8"/>
    <mergeCell ref="H8:N8"/>
    <mergeCell ref="B9:C12"/>
    <mergeCell ref="D9:N9"/>
    <mergeCell ref="F10:G10"/>
    <mergeCell ref="H10:I10"/>
    <mergeCell ref="K10:L10"/>
    <mergeCell ref="M10:M11"/>
    <mergeCell ref="N10:N11"/>
    <mergeCell ref="D10:E10"/>
  </mergeCells>
  <pageMargins left="0.33" right="0.28000000000000003" top="0.21" bottom="0.28999999999999998" header="0.22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7FA0D-F746-4F40-85D3-CB3DA9F93B17}">
  <dimension ref="A1:O57"/>
  <sheetViews>
    <sheetView zoomScale="110" zoomScaleNormal="110" workbookViewId="0">
      <pane xSplit="5" ySplit="12" topLeftCell="F47" activePane="bottomRight" state="frozen"/>
      <selection pane="topRight" activeCell="F1" sqref="F1"/>
      <selection pane="bottomLeft" activeCell="A13" sqref="A13"/>
      <selection pane="bottomRight" activeCell="C46" sqref="C46"/>
    </sheetView>
  </sheetViews>
  <sheetFormatPr defaultRowHeight="15"/>
  <cols>
    <col min="1" max="1" width="0.85546875" customWidth="1"/>
    <col min="2" max="2" width="10.85546875" customWidth="1"/>
    <col min="3" max="3" width="43.42578125" customWidth="1"/>
    <col min="4" max="4" width="13.85546875" customWidth="1"/>
    <col min="5" max="5" width="6" customWidth="1"/>
    <col min="6" max="6" width="11.85546875" customWidth="1"/>
    <col min="7" max="7" width="5.5703125" customWidth="1"/>
    <col min="8" max="8" width="11.85546875" customWidth="1"/>
    <col min="9" max="9" width="5.42578125" customWidth="1"/>
    <col min="10" max="10" width="11.85546875" customWidth="1"/>
    <col min="11" max="11" width="13.42578125" bestFit="1" customWidth="1"/>
    <col min="12" max="12" width="5.28515625" customWidth="1"/>
    <col min="13" max="13" width="11.28515625" customWidth="1"/>
    <col min="14" max="14" width="7.85546875" customWidth="1"/>
  </cols>
  <sheetData>
    <row r="1" spans="1:14">
      <c r="A1" s="54"/>
      <c r="B1" s="55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>
      <c r="A2" s="54"/>
      <c r="B2" s="753" t="s">
        <v>132</v>
      </c>
      <c r="C2" s="753"/>
      <c r="D2" s="753"/>
      <c r="E2" s="753"/>
      <c r="F2" s="753"/>
      <c r="G2" s="753"/>
      <c r="H2" s="753"/>
      <c r="I2" s="753"/>
      <c r="J2" s="753"/>
      <c r="K2" s="753"/>
      <c r="L2" s="753"/>
      <c r="M2" s="753"/>
      <c r="N2" s="753"/>
    </row>
    <row r="3" spans="1:14">
      <c r="A3" s="54"/>
      <c r="B3" s="804" t="s">
        <v>678</v>
      </c>
      <c r="C3" s="804"/>
      <c r="D3" s="804"/>
      <c r="E3" s="804"/>
      <c r="F3" s="804"/>
      <c r="G3" s="804"/>
      <c r="H3" s="804"/>
      <c r="I3" s="804"/>
      <c r="J3" s="804"/>
      <c r="K3" s="804"/>
      <c r="L3" s="804"/>
      <c r="M3" s="804"/>
      <c r="N3" s="804"/>
    </row>
    <row r="4" spans="1:14">
      <c r="A4" s="54"/>
      <c r="B4" s="755" t="s">
        <v>1</v>
      </c>
      <c r="C4" s="755"/>
      <c r="D4" s="755"/>
      <c r="E4" s="755"/>
      <c r="F4" s="755"/>
      <c r="G4" s="755"/>
      <c r="H4" s="755"/>
      <c r="I4" s="755"/>
      <c r="J4" s="755"/>
      <c r="K4" s="755"/>
      <c r="L4" s="755"/>
      <c r="M4" s="755"/>
      <c r="N4" s="755"/>
    </row>
    <row r="5" spans="1:14" ht="15.75" thickBot="1">
      <c r="A5" s="82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6.5" thickTop="1" thickBot="1">
      <c r="A6" s="823"/>
      <c r="B6" s="806" t="s">
        <v>133</v>
      </c>
      <c r="C6" s="758" t="s">
        <v>677</v>
      </c>
      <c r="D6" s="758"/>
      <c r="E6" s="758"/>
      <c r="F6" s="807" t="s">
        <v>3</v>
      </c>
      <c r="G6" s="807"/>
      <c r="H6" s="808" t="s">
        <v>4</v>
      </c>
      <c r="I6" s="808"/>
      <c r="J6" s="808"/>
      <c r="K6" s="808"/>
      <c r="L6" s="808"/>
      <c r="M6" s="808"/>
      <c r="N6" s="808"/>
    </row>
    <row r="7" spans="1:14" ht="15.75" thickTop="1">
      <c r="A7" s="54"/>
      <c r="B7" s="806"/>
      <c r="C7" s="758"/>
      <c r="D7" s="758"/>
      <c r="E7" s="758"/>
      <c r="F7" s="807"/>
      <c r="G7" s="807"/>
      <c r="H7" s="808"/>
      <c r="I7" s="808"/>
      <c r="J7" s="808"/>
      <c r="K7" s="808"/>
      <c r="L7" s="808"/>
      <c r="M7" s="808"/>
      <c r="N7" s="808"/>
    </row>
    <row r="8" spans="1:14">
      <c r="A8" s="54"/>
      <c r="B8" s="116" t="s">
        <v>134</v>
      </c>
      <c r="C8" s="809" t="s">
        <v>37</v>
      </c>
      <c r="D8" s="809"/>
      <c r="E8" s="809"/>
      <c r="F8" s="810" t="s">
        <v>135</v>
      </c>
      <c r="G8" s="810"/>
      <c r="H8" s="811" t="s">
        <v>36</v>
      </c>
      <c r="I8" s="811"/>
      <c r="J8" s="811"/>
      <c r="K8" s="811"/>
      <c r="L8" s="811"/>
      <c r="M8" s="811"/>
      <c r="N8" s="811"/>
    </row>
    <row r="9" spans="1:14" ht="15.75" thickBot="1">
      <c r="A9" s="54"/>
      <c r="B9" s="764" t="s">
        <v>5</v>
      </c>
      <c r="C9" s="764"/>
      <c r="D9" s="765" t="s">
        <v>136</v>
      </c>
      <c r="E9" s="765"/>
      <c r="F9" s="765"/>
      <c r="G9" s="765"/>
      <c r="H9" s="765"/>
      <c r="I9" s="765"/>
      <c r="J9" s="765"/>
      <c r="K9" s="765"/>
      <c r="L9" s="765"/>
      <c r="M9" s="765"/>
      <c r="N9" s="765"/>
    </row>
    <row r="10" spans="1:14" ht="28.5" customHeight="1" thickTop="1" thickBot="1">
      <c r="A10" s="54"/>
      <c r="B10" s="764"/>
      <c r="C10" s="764"/>
      <c r="D10" s="766" t="s">
        <v>681</v>
      </c>
      <c r="E10" s="766"/>
      <c r="F10" s="766" t="s">
        <v>7</v>
      </c>
      <c r="G10" s="766"/>
      <c r="H10" s="766" t="s">
        <v>7</v>
      </c>
      <c r="I10" s="766"/>
      <c r="J10" s="89" t="s">
        <v>7</v>
      </c>
      <c r="K10" s="766" t="s">
        <v>7</v>
      </c>
      <c r="L10" s="766"/>
      <c r="M10" s="768" t="s">
        <v>138</v>
      </c>
      <c r="N10" s="760" t="s">
        <v>9</v>
      </c>
    </row>
    <row r="11" spans="1:14" ht="55.5" thickTop="1" thickBot="1">
      <c r="A11" s="54"/>
      <c r="B11" s="764"/>
      <c r="C11" s="764"/>
      <c r="D11" s="4" t="s">
        <v>10</v>
      </c>
      <c r="E11" s="5" t="s">
        <v>11</v>
      </c>
      <c r="F11" s="6" t="s">
        <v>682</v>
      </c>
      <c r="G11" s="7" t="s">
        <v>11</v>
      </c>
      <c r="H11" s="6" t="s">
        <v>683</v>
      </c>
      <c r="I11" s="7" t="s">
        <v>11</v>
      </c>
      <c r="J11" s="8" t="s">
        <v>139</v>
      </c>
      <c r="K11" s="6" t="s">
        <v>13</v>
      </c>
      <c r="L11" s="7" t="s">
        <v>11</v>
      </c>
      <c r="M11" s="768"/>
      <c r="N11" s="760"/>
    </row>
    <row r="12" spans="1:14" ht="16.5" thickTop="1" thickBot="1">
      <c r="A12" s="54"/>
      <c r="B12" s="764"/>
      <c r="C12" s="764"/>
      <c r="D12" s="9" t="s">
        <v>14</v>
      </c>
      <c r="E12" s="9" t="s">
        <v>15</v>
      </c>
      <c r="F12" s="9" t="s">
        <v>16</v>
      </c>
      <c r="G12" s="9" t="s">
        <v>17</v>
      </c>
      <c r="H12" s="9" t="s">
        <v>18</v>
      </c>
      <c r="I12" s="9" t="s">
        <v>19</v>
      </c>
      <c r="J12" s="9" t="s">
        <v>20</v>
      </c>
      <c r="K12" s="9" t="s">
        <v>21</v>
      </c>
      <c r="L12" s="9" t="s">
        <v>22</v>
      </c>
      <c r="M12" s="9" t="s">
        <v>23</v>
      </c>
      <c r="N12" s="10" t="s">
        <v>24</v>
      </c>
    </row>
    <row r="13" spans="1:14" ht="15.75" thickTop="1">
      <c r="A13" s="54"/>
      <c r="B13" s="761" t="s">
        <v>41</v>
      </c>
      <c r="C13" s="761"/>
      <c r="D13" s="11"/>
      <c r="E13" s="12"/>
      <c r="F13" s="11"/>
      <c r="G13" s="12"/>
      <c r="H13" s="11"/>
      <c r="I13" s="12"/>
      <c r="J13" s="13"/>
      <c r="K13" s="11"/>
      <c r="L13" s="12"/>
      <c r="M13" s="11"/>
      <c r="N13" s="14"/>
    </row>
    <row r="14" spans="1:14">
      <c r="A14" s="54"/>
      <c r="B14" s="117" t="s">
        <v>26</v>
      </c>
      <c r="C14" s="15" t="s">
        <v>27</v>
      </c>
      <c r="D14" s="11"/>
      <c r="E14" s="12"/>
      <c r="F14" s="11"/>
      <c r="G14" s="12"/>
      <c r="H14" s="11"/>
      <c r="I14" s="12"/>
      <c r="J14" s="16"/>
      <c r="K14" s="11"/>
      <c r="L14" s="12"/>
      <c r="M14" s="11"/>
      <c r="N14" s="14"/>
    </row>
    <row r="15" spans="1:14">
      <c r="A15" s="54"/>
      <c r="B15" s="92" t="s">
        <v>43</v>
      </c>
      <c r="C15" s="118" t="s">
        <v>44</v>
      </c>
      <c r="D15" s="18">
        <v>1825474075</v>
      </c>
      <c r="E15" s="18">
        <f>D15/D30*100</f>
        <v>67.23030391691438</v>
      </c>
      <c r="F15" s="18">
        <v>1927190000</v>
      </c>
      <c r="G15" s="18">
        <f>F15/F30*100</f>
        <v>69.601285709126373</v>
      </c>
      <c r="H15" s="18">
        <v>1927190000</v>
      </c>
      <c r="I15" s="18">
        <f>H15/H30*100</f>
        <v>69.551048395828076</v>
      </c>
      <c r="J15" s="18">
        <f>H15-F15</f>
        <v>0</v>
      </c>
      <c r="K15" s="18">
        <v>601280459</v>
      </c>
      <c r="L15" s="18">
        <f>K15/K30*100</f>
        <v>77.758266653894566</v>
      </c>
      <c r="M15" s="18">
        <f>H15-K15</f>
        <v>1325909541</v>
      </c>
      <c r="N15" s="19">
        <f>K15/H15*100</f>
        <v>31.199853621075246</v>
      </c>
    </row>
    <row r="16" spans="1:14">
      <c r="A16" s="54"/>
      <c r="B16" s="92" t="s">
        <v>45</v>
      </c>
      <c r="C16" s="118" t="s">
        <v>46</v>
      </c>
      <c r="D16" s="18">
        <v>293964319</v>
      </c>
      <c r="E16" s="18">
        <f>D16/D30*100</f>
        <v>10.82639889427012</v>
      </c>
      <c r="F16" s="18">
        <v>329810000</v>
      </c>
      <c r="G16" s="18">
        <f>F16/F30*100</f>
        <v>11.91122828560078</v>
      </c>
      <c r="H16" s="18">
        <v>329810000</v>
      </c>
      <c r="I16" s="18">
        <f>H16/H30*100</f>
        <v>11.902630914143419</v>
      </c>
      <c r="J16" s="18">
        <f t="shared" ref="J16:J24" si="0">H16-F16</f>
        <v>0</v>
      </c>
      <c r="K16" s="18">
        <v>101322509</v>
      </c>
      <c r="L16" s="18">
        <f>K16/K30*100</f>
        <v>13.103141063268167</v>
      </c>
      <c r="M16" s="18">
        <f t="shared" ref="M16:M27" si="1">H16-K16</f>
        <v>228487491</v>
      </c>
      <c r="N16" s="19">
        <f t="shared" ref="N16:N21" si="2">K16/H16*100</f>
        <v>30.721478730177981</v>
      </c>
    </row>
    <row r="17" spans="1:14">
      <c r="A17" s="54"/>
      <c r="B17" s="92" t="s">
        <v>47</v>
      </c>
      <c r="C17" s="118" t="s">
        <v>48</v>
      </c>
      <c r="D17" s="18">
        <v>417678880</v>
      </c>
      <c r="E17" s="18">
        <f>D17/D30*100</f>
        <v>15.382676986018776</v>
      </c>
      <c r="F17" s="18">
        <v>391700000</v>
      </c>
      <c r="G17" s="18">
        <f>F17/F30*100</f>
        <v>14.146411932536388</v>
      </c>
      <c r="H17" s="18">
        <v>391700000</v>
      </c>
      <c r="I17" s="18">
        <f>H17/H30*100</f>
        <v>14.136201234256019</v>
      </c>
      <c r="J17" s="18">
        <f t="shared" si="0"/>
        <v>0</v>
      </c>
      <c r="K17" s="18">
        <v>64126415</v>
      </c>
      <c r="L17" s="18">
        <f>K17/K30*100</f>
        <v>8.2929002639154525</v>
      </c>
      <c r="M17" s="18">
        <f t="shared" si="1"/>
        <v>327573585</v>
      </c>
      <c r="N17" s="19">
        <f t="shared" si="2"/>
        <v>16.371308399285166</v>
      </c>
    </row>
    <row r="18" spans="1:14">
      <c r="A18" s="54"/>
      <c r="B18" s="92" t="s">
        <v>49</v>
      </c>
      <c r="C18" s="118" t="s">
        <v>50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f t="shared" si="0"/>
        <v>0</v>
      </c>
      <c r="K18" s="18">
        <v>0</v>
      </c>
      <c r="L18" s="18">
        <v>0</v>
      </c>
      <c r="M18" s="18">
        <f t="shared" si="1"/>
        <v>0</v>
      </c>
      <c r="N18" s="19"/>
    </row>
    <row r="19" spans="1:14">
      <c r="A19" s="54"/>
      <c r="B19" s="92" t="s">
        <v>51</v>
      </c>
      <c r="C19" s="118" t="s">
        <v>52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f t="shared" si="0"/>
        <v>0</v>
      </c>
      <c r="K19" s="18">
        <v>0</v>
      </c>
      <c r="L19" s="18">
        <v>0</v>
      </c>
      <c r="M19" s="18">
        <f t="shared" si="1"/>
        <v>0</v>
      </c>
      <c r="N19" s="19"/>
    </row>
    <row r="20" spans="1:14">
      <c r="A20" s="54"/>
      <c r="B20" s="92" t="s">
        <v>53</v>
      </c>
      <c r="C20" s="118" t="s">
        <v>54</v>
      </c>
      <c r="D20" s="18">
        <v>0</v>
      </c>
      <c r="E20" s="18">
        <f>D20/D30</f>
        <v>0</v>
      </c>
      <c r="F20" s="18">
        <v>0</v>
      </c>
      <c r="G20" s="18">
        <f>F20/F30</f>
        <v>0</v>
      </c>
      <c r="H20" s="18">
        <v>0</v>
      </c>
      <c r="I20" s="18">
        <f>H20/H30</f>
        <v>0</v>
      </c>
      <c r="J20" s="18">
        <f t="shared" si="0"/>
        <v>0</v>
      </c>
      <c r="K20" s="18">
        <v>0</v>
      </c>
      <c r="L20" s="18">
        <f>K20/K30</f>
        <v>0</v>
      </c>
      <c r="M20" s="18">
        <f t="shared" si="1"/>
        <v>0</v>
      </c>
      <c r="N20" s="19"/>
    </row>
    <row r="21" spans="1:14">
      <c r="A21" s="54"/>
      <c r="B21" s="92" t="s">
        <v>55</v>
      </c>
      <c r="C21" s="118" t="s">
        <v>56</v>
      </c>
      <c r="D21" s="18">
        <v>18078917</v>
      </c>
      <c r="E21" s="18">
        <f>D21/D30*100</f>
        <v>0.66582763406194634</v>
      </c>
      <c r="F21" s="18">
        <v>20200000</v>
      </c>
      <c r="G21" s="18">
        <f>F21/F30*100</f>
        <v>0.72953158293907328</v>
      </c>
      <c r="H21" s="18">
        <v>22200000</v>
      </c>
      <c r="I21" s="18">
        <f>H21/H30*100</f>
        <v>0.8011837309177523</v>
      </c>
      <c r="J21" s="18">
        <f t="shared" si="0"/>
        <v>2000000</v>
      </c>
      <c r="K21" s="18">
        <v>6539473</v>
      </c>
      <c r="L21" s="18">
        <f>K21/K30*100</f>
        <v>0.84569201892181223</v>
      </c>
      <c r="M21" s="18">
        <f t="shared" si="1"/>
        <v>15660527</v>
      </c>
      <c r="N21" s="19">
        <f t="shared" si="2"/>
        <v>29.457085585585585</v>
      </c>
    </row>
    <row r="22" spans="1:14">
      <c r="A22" s="54"/>
      <c r="B22" s="119"/>
      <c r="C22" s="120" t="s">
        <v>140</v>
      </c>
      <c r="D22" s="21">
        <f t="shared" ref="D22:I22" si="3">SUM(D15:D21)</f>
        <v>2555196191</v>
      </c>
      <c r="E22" s="21">
        <f t="shared" si="3"/>
        <v>94.105207431265214</v>
      </c>
      <c r="F22" s="21">
        <f t="shared" si="3"/>
        <v>2668900000</v>
      </c>
      <c r="G22" s="21">
        <f t="shared" si="3"/>
        <v>96.388457510202613</v>
      </c>
      <c r="H22" s="21">
        <f t="shared" si="3"/>
        <v>2670900000</v>
      </c>
      <c r="I22" s="21">
        <f t="shared" si="3"/>
        <v>96.391064275145268</v>
      </c>
      <c r="J22" s="21">
        <f t="shared" ref="J22:M22" si="4">SUM(J15:J21)</f>
        <v>2000000</v>
      </c>
      <c r="K22" s="21">
        <f t="shared" si="4"/>
        <v>773268856</v>
      </c>
      <c r="L22" s="21">
        <f t="shared" si="4"/>
        <v>100</v>
      </c>
      <c r="M22" s="21">
        <f t="shared" si="4"/>
        <v>1897631144</v>
      </c>
      <c r="N22" s="1">
        <f>K22/H22*100</f>
        <v>28.951621401025875</v>
      </c>
    </row>
    <row r="23" spans="1:14">
      <c r="A23" s="54"/>
      <c r="B23" s="92" t="s">
        <v>58</v>
      </c>
      <c r="C23" s="118" t="s">
        <v>59</v>
      </c>
      <c r="D23" s="18">
        <v>0</v>
      </c>
      <c r="E23" s="18">
        <f>D23/D30*100</f>
        <v>0</v>
      </c>
      <c r="F23" s="18">
        <v>0</v>
      </c>
      <c r="G23" s="18">
        <f>F23/F30*100</f>
        <v>0</v>
      </c>
      <c r="H23" s="18">
        <v>0</v>
      </c>
      <c r="I23" s="18">
        <f>H23/H30*100</f>
        <v>0</v>
      </c>
      <c r="J23" s="18">
        <f t="shared" si="0"/>
        <v>0</v>
      </c>
      <c r="K23" s="18">
        <v>0</v>
      </c>
      <c r="L23" s="18">
        <f>K23/K30*100</f>
        <v>0</v>
      </c>
      <c r="M23" s="18">
        <f t="shared" si="1"/>
        <v>0</v>
      </c>
      <c r="N23" s="19"/>
    </row>
    <row r="24" spans="1:14">
      <c r="A24" s="54"/>
      <c r="B24" s="92" t="s">
        <v>60</v>
      </c>
      <c r="C24" s="118" t="s">
        <v>61</v>
      </c>
      <c r="D24" s="18">
        <v>160058640</v>
      </c>
      <c r="E24" s="18">
        <f>D24/D30*100</f>
        <v>5.8947925687347764</v>
      </c>
      <c r="F24" s="18">
        <v>100000000</v>
      </c>
      <c r="G24" s="18">
        <f>F24/F30*100</f>
        <v>3.6115424897973925</v>
      </c>
      <c r="H24" s="18">
        <v>100000000</v>
      </c>
      <c r="I24" s="18">
        <f>H24/H30*100</f>
        <v>3.60893572485474</v>
      </c>
      <c r="J24" s="18">
        <f t="shared" si="0"/>
        <v>0</v>
      </c>
      <c r="K24" s="18">
        <v>0</v>
      </c>
      <c r="L24" s="18">
        <f>K24/K30*100</f>
        <v>0</v>
      </c>
      <c r="M24" s="18">
        <f t="shared" si="1"/>
        <v>100000000</v>
      </c>
      <c r="N24" s="19">
        <f>K24/H24*100</f>
        <v>0</v>
      </c>
    </row>
    <row r="25" spans="1:14">
      <c r="A25" s="54"/>
      <c r="B25" s="119"/>
      <c r="C25" s="120" t="s">
        <v>141</v>
      </c>
      <c r="D25" s="21">
        <f t="shared" ref="D25:I25" si="5">SUM(D23:D24)</f>
        <v>160058640</v>
      </c>
      <c r="E25" s="21">
        <f t="shared" si="5"/>
        <v>5.8947925687347764</v>
      </c>
      <c r="F25" s="21">
        <f t="shared" si="5"/>
        <v>100000000</v>
      </c>
      <c r="G25" s="21">
        <f t="shared" si="5"/>
        <v>3.6115424897973925</v>
      </c>
      <c r="H25" s="21">
        <f t="shared" si="5"/>
        <v>100000000</v>
      </c>
      <c r="I25" s="21">
        <f t="shared" si="5"/>
        <v>3.60893572485474</v>
      </c>
      <c r="J25" s="21">
        <f t="shared" ref="J25:M25" si="6">SUM(J23:J24)</f>
        <v>0</v>
      </c>
      <c r="K25" s="21">
        <f t="shared" si="6"/>
        <v>0</v>
      </c>
      <c r="L25" s="21">
        <f t="shared" si="6"/>
        <v>0</v>
      </c>
      <c r="M25" s="21">
        <f t="shared" si="6"/>
        <v>100000000</v>
      </c>
      <c r="N25" s="1">
        <f>K25/H25*100</f>
        <v>0</v>
      </c>
    </row>
    <row r="26" spans="1:14">
      <c r="A26" s="54"/>
      <c r="B26" s="92" t="s">
        <v>58</v>
      </c>
      <c r="C26" s="118" t="s">
        <v>59</v>
      </c>
      <c r="D26" s="17"/>
      <c r="E26" s="18">
        <v>0</v>
      </c>
      <c r="F26" s="17">
        <v>0</v>
      </c>
      <c r="G26" s="18">
        <v>0</v>
      </c>
      <c r="H26" s="17">
        <v>0</v>
      </c>
      <c r="I26" s="18">
        <v>0</v>
      </c>
      <c r="J26" s="18">
        <f t="shared" ref="J26:J27" si="7">H26-F26</f>
        <v>0</v>
      </c>
      <c r="K26" s="17">
        <v>0</v>
      </c>
      <c r="L26" s="18">
        <v>0</v>
      </c>
      <c r="M26" s="18">
        <f t="shared" si="1"/>
        <v>0</v>
      </c>
      <c r="N26" s="19"/>
    </row>
    <row r="27" spans="1:14">
      <c r="A27" s="54"/>
      <c r="B27" s="92" t="s">
        <v>60</v>
      </c>
      <c r="C27" s="118" t="s">
        <v>61</v>
      </c>
      <c r="D27" s="17"/>
      <c r="E27" s="18">
        <f>D27/D30*100</f>
        <v>0</v>
      </c>
      <c r="F27" s="17">
        <v>0</v>
      </c>
      <c r="G27" s="18">
        <f>F27/F30*100</f>
        <v>0</v>
      </c>
      <c r="H27" s="17">
        <v>0</v>
      </c>
      <c r="I27" s="18">
        <v>0</v>
      </c>
      <c r="J27" s="18">
        <f t="shared" si="7"/>
        <v>0</v>
      </c>
      <c r="K27" s="17">
        <v>0</v>
      </c>
      <c r="L27" s="18">
        <f>K27/K30*100</f>
        <v>0</v>
      </c>
      <c r="M27" s="18">
        <f t="shared" si="1"/>
        <v>0</v>
      </c>
      <c r="N27" s="19"/>
    </row>
    <row r="28" spans="1:14">
      <c r="A28" s="54"/>
      <c r="B28" s="119"/>
      <c r="C28" s="120" t="s">
        <v>142</v>
      </c>
      <c r="D28" s="21">
        <f t="shared" ref="D28:I28" si="8">SUM(D26:D27)</f>
        <v>0</v>
      </c>
      <c r="E28" s="21">
        <f t="shared" si="8"/>
        <v>0</v>
      </c>
      <c r="F28" s="21">
        <f t="shared" si="8"/>
        <v>0</v>
      </c>
      <c r="G28" s="21">
        <f t="shared" si="8"/>
        <v>0</v>
      </c>
      <c r="H28" s="21">
        <f t="shared" si="8"/>
        <v>0</v>
      </c>
      <c r="I28" s="21">
        <f t="shared" si="8"/>
        <v>0</v>
      </c>
      <c r="J28" s="21">
        <f t="shared" ref="J28:M28" si="9">SUM(J26:J27)</f>
        <v>0</v>
      </c>
      <c r="K28" s="21">
        <f t="shared" si="9"/>
        <v>0</v>
      </c>
      <c r="L28" s="21">
        <f t="shared" si="9"/>
        <v>0</v>
      </c>
      <c r="M28" s="21">
        <f t="shared" si="9"/>
        <v>0</v>
      </c>
      <c r="N28" s="1">
        <v>0</v>
      </c>
    </row>
    <row r="29" spans="1:14">
      <c r="A29" s="54"/>
      <c r="B29" s="121"/>
      <c r="C29" s="122" t="s">
        <v>143</v>
      </c>
      <c r="D29" s="124">
        <f t="shared" ref="D29:I29" si="10">D25+D28</f>
        <v>160058640</v>
      </c>
      <c r="E29" s="124">
        <f t="shared" si="10"/>
        <v>5.8947925687347764</v>
      </c>
      <c r="F29" s="124">
        <f t="shared" si="10"/>
        <v>100000000</v>
      </c>
      <c r="G29" s="124">
        <f t="shared" si="10"/>
        <v>3.6115424897973925</v>
      </c>
      <c r="H29" s="124">
        <f t="shared" si="10"/>
        <v>100000000</v>
      </c>
      <c r="I29" s="124">
        <f t="shared" si="10"/>
        <v>3.60893572485474</v>
      </c>
      <c r="J29" s="124">
        <f t="shared" ref="J29:M29" si="11">J25+J28</f>
        <v>0</v>
      </c>
      <c r="K29" s="124">
        <f t="shared" si="11"/>
        <v>0</v>
      </c>
      <c r="L29" s="124">
        <f t="shared" si="11"/>
        <v>0</v>
      </c>
      <c r="M29" s="124">
        <f t="shared" si="11"/>
        <v>100000000</v>
      </c>
      <c r="N29" s="124">
        <f>K29/H29*100</f>
        <v>0</v>
      </c>
    </row>
    <row r="30" spans="1:14">
      <c r="A30" s="54"/>
      <c r="B30" s="121"/>
      <c r="C30" s="122" t="s">
        <v>144</v>
      </c>
      <c r="D30" s="124">
        <f t="shared" ref="D30:I30" si="12">D22+D29</f>
        <v>2715254831</v>
      </c>
      <c r="E30" s="124">
        <f t="shared" si="12"/>
        <v>99.999999999999986</v>
      </c>
      <c r="F30" s="124">
        <f t="shared" si="12"/>
        <v>2768900000</v>
      </c>
      <c r="G30" s="124">
        <f t="shared" si="12"/>
        <v>100</v>
      </c>
      <c r="H30" s="124">
        <f t="shared" si="12"/>
        <v>2770900000</v>
      </c>
      <c r="I30" s="124">
        <f t="shared" si="12"/>
        <v>100.00000000000001</v>
      </c>
      <c r="J30" s="124">
        <f t="shared" ref="J30:M30" si="13">J22+J29</f>
        <v>2000000</v>
      </c>
      <c r="K30" s="124">
        <f t="shared" si="13"/>
        <v>773268856</v>
      </c>
      <c r="L30" s="124">
        <f t="shared" si="13"/>
        <v>100</v>
      </c>
      <c r="M30" s="124">
        <f t="shared" si="13"/>
        <v>1997631144</v>
      </c>
      <c r="N30" s="124">
        <f>K30/H30*100</f>
        <v>27.906775993359556</v>
      </c>
    </row>
    <row r="31" spans="1:14">
      <c r="A31" s="54"/>
      <c r="B31" s="119"/>
      <c r="C31" s="120" t="s">
        <v>145</v>
      </c>
      <c r="D31" s="21">
        <v>0</v>
      </c>
      <c r="E31" s="21"/>
      <c r="F31" s="21">
        <v>0</v>
      </c>
      <c r="G31" s="21"/>
      <c r="H31" s="21">
        <v>0</v>
      </c>
      <c r="I31" s="21"/>
      <c r="J31" s="21"/>
      <c r="K31" s="21">
        <v>0</v>
      </c>
      <c r="L31" s="21"/>
      <c r="M31" s="21"/>
      <c r="N31" s="1"/>
    </row>
    <row r="32" spans="1:14">
      <c r="A32" s="54"/>
      <c r="B32" s="119"/>
      <c r="C32" s="120" t="s">
        <v>146</v>
      </c>
      <c r="D32" s="21">
        <v>0</v>
      </c>
      <c r="E32" s="21"/>
      <c r="F32" s="21">
        <v>0</v>
      </c>
      <c r="G32" s="21"/>
      <c r="H32" s="21">
        <v>0</v>
      </c>
      <c r="I32" s="21"/>
      <c r="J32" s="21"/>
      <c r="K32" s="21">
        <v>0</v>
      </c>
      <c r="L32" s="21"/>
      <c r="M32" s="21"/>
      <c r="N32" s="1"/>
    </row>
    <row r="33" spans="1:14" ht="15.75" thickBot="1">
      <c r="A33" s="54"/>
      <c r="B33" s="121"/>
      <c r="C33" s="122" t="s">
        <v>147</v>
      </c>
      <c r="D33" s="124">
        <f>D30+D31+D32</f>
        <v>2715254831</v>
      </c>
      <c r="E33" s="124"/>
      <c r="F33" s="124">
        <f>F30+F31+F32</f>
        <v>2768900000</v>
      </c>
      <c r="G33" s="124"/>
      <c r="H33" s="124">
        <f>H30+H31+H32</f>
        <v>2770900000</v>
      </c>
      <c r="I33" s="124"/>
      <c r="J33" s="124"/>
      <c r="K33" s="124">
        <f>K30+K31+K32</f>
        <v>773268856</v>
      </c>
      <c r="L33" s="124"/>
      <c r="M33" s="124"/>
      <c r="N33" s="125"/>
    </row>
    <row r="34" spans="1:14" ht="15.75" customHeight="1" thickTop="1">
      <c r="A34" s="54"/>
      <c r="B34" s="769" t="s">
        <v>148</v>
      </c>
      <c r="C34" s="769"/>
      <c r="D34" s="22"/>
      <c r="E34" s="23"/>
      <c r="F34" s="22"/>
      <c r="G34" s="23"/>
      <c r="H34" s="22"/>
      <c r="I34" s="23"/>
      <c r="J34" s="24"/>
      <c r="K34" s="22"/>
      <c r="L34" s="23"/>
      <c r="M34" s="22"/>
      <c r="N34" s="25"/>
    </row>
    <row r="35" spans="1:14">
      <c r="A35" s="54"/>
      <c r="B35" s="91" t="s">
        <v>42</v>
      </c>
      <c r="C35" s="15" t="s">
        <v>27</v>
      </c>
      <c r="D35" s="11"/>
      <c r="E35" s="12"/>
      <c r="F35" s="11"/>
      <c r="G35" s="12"/>
      <c r="H35" s="11"/>
      <c r="I35" s="12"/>
      <c r="J35" s="16"/>
      <c r="K35" s="11"/>
      <c r="L35" s="12"/>
      <c r="M35" s="11"/>
      <c r="N35" s="14"/>
    </row>
    <row r="36" spans="1:14" ht="15" customHeight="1">
      <c r="A36" s="54"/>
      <c r="B36" s="92"/>
      <c r="C36" s="126" t="s">
        <v>149</v>
      </c>
      <c r="D36" s="124">
        <f t="shared" ref="D36:I36" si="14">SUM(D38)</f>
        <v>2555196191</v>
      </c>
      <c r="E36" s="124">
        <f t="shared" si="14"/>
        <v>94.105207431265228</v>
      </c>
      <c r="F36" s="124">
        <f t="shared" si="14"/>
        <v>2668900000</v>
      </c>
      <c r="G36" s="124">
        <f t="shared" si="14"/>
        <v>96.388457510202613</v>
      </c>
      <c r="H36" s="124">
        <f t="shared" si="14"/>
        <v>2670900000</v>
      </c>
      <c r="I36" s="124">
        <f t="shared" si="14"/>
        <v>96.391064275145254</v>
      </c>
      <c r="J36" s="124">
        <f t="shared" ref="J36:M36" si="15">SUM(J38)</f>
        <v>2000000</v>
      </c>
      <c r="K36" s="124">
        <f t="shared" si="15"/>
        <v>773268856</v>
      </c>
      <c r="L36" s="124">
        <f t="shared" si="15"/>
        <v>100</v>
      </c>
      <c r="M36" s="124">
        <f t="shared" si="15"/>
        <v>1897631144</v>
      </c>
      <c r="N36" s="124">
        <f>K36/H36*100</f>
        <v>28.951621401025875</v>
      </c>
    </row>
    <row r="37" spans="1:14" ht="15" customHeight="1">
      <c r="A37" s="54"/>
      <c r="B37" s="92" t="s">
        <v>150</v>
      </c>
      <c r="C37" s="26" t="s">
        <v>151</v>
      </c>
      <c r="D37" s="17"/>
      <c r="E37" s="18"/>
      <c r="F37" s="17"/>
      <c r="G37" s="18"/>
      <c r="H37" s="17"/>
      <c r="I37" s="18"/>
      <c r="J37" s="18"/>
      <c r="K37" s="17"/>
      <c r="L37" s="18"/>
      <c r="M37" s="18"/>
      <c r="N37" s="19"/>
    </row>
    <row r="38" spans="1:14" ht="15" customHeight="1">
      <c r="A38" s="54"/>
      <c r="B38" s="92" t="s">
        <v>181</v>
      </c>
      <c r="C38" s="26" t="s">
        <v>182</v>
      </c>
      <c r="D38" s="18">
        <v>2555196191</v>
      </c>
      <c r="E38" s="18">
        <f>D38/D30*100</f>
        <v>94.105207431265228</v>
      </c>
      <c r="F38" s="18">
        <v>2668900000</v>
      </c>
      <c r="G38" s="18">
        <f>F38/F30*100</f>
        <v>96.388457510202613</v>
      </c>
      <c r="H38" s="18">
        <v>2670900000</v>
      </c>
      <c r="I38" s="18">
        <f>H38/H30*100</f>
        <v>96.391064275145254</v>
      </c>
      <c r="J38" s="18">
        <f t="shared" ref="J38" si="16">H38-F38</f>
        <v>2000000</v>
      </c>
      <c r="K38" s="18">
        <v>773268856</v>
      </c>
      <c r="L38" s="18">
        <f>K38/K30*100</f>
        <v>100</v>
      </c>
      <c r="M38" s="18">
        <f t="shared" ref="M38" si="17">H38-K38</f>
        <v>1897631144</v>
      </c>
      <c r="N38" s="19">
        <f>K38/H38*100</f>
        <v>28.951621401025875</v>
      </c>
    </row>
    <row r="39" spans="1:14" ht="15" customHeight="1">
      <c r="A39" s="54"/>
      <c r="B39" s="92"/>
      <c r="C39" s="126" t="s">
        <v>153</v>
      </c>
      <c r="D39" s="124">
        <f t="shared" ref="D39:I39" si="18">D47+D49</f>
        <v>160058640</v>
      </c>
      <c r="E39" s="124">
        <f t="shared" si="18"/>
        <v>5.8947925687347764</v>
      </c>
      <c r="F39" s="124">
        <f t="shared" si="18"/>
        <v>100000000</v>
      </c>
      <c r="G39" s="124">
        <f t="shared" si="18"/>
        <v>3.611542489797392</v>
      </c>
      <c r="H39" s="124">
        <f t="shared" si="18"/>
        <v>100000000</v>
      </c>
      <c r="I39" s="124">
        <f t="shared" si="18"/>
        <v>3.6089357248547405</v>
      </c>
      <c r="J39" s="124">
        <f t="shared" ref="J39:M39" si="19">J47+J49</f>
        <v>0</v>
      </c>
      <c r="K39" s="124">
        <f t="shared" si="19"/>
        <v>0</v>
      </c>
      <c r="L39" s="124">
        <f t="shared" si="19"/>
        <v>0</v>
      </c>
      <c r="M39" s="124">
        <f t="shared" si="19"/>
        <v>100000000</v>
      </c>
      <c r="N39" s="124">
        <f>K39/H39*100</f>
        <v>0</v>
      </c>
    </row>
    <row r="40" spans="1:14" ht="15" customHeight="1">
      <c r="A40" s="54"/>
      <c r="B40" s="92" t="s">
        <v>150</v>
      </c>
      <c r="C40" s="26" t="s">
        <v>151</v>
      </c>
      <c r="D40" s="17"/>
      <c r="E40" s="18"/>
      <c r="F40" s="17"/>
      <c r="G40" s="18"/>
      <c r="H40" s="17"/>
      <c r="I40" s="18"/>
      <c r="J40" s="18"/>
      <c r="K40" s="17"/>
      <c r="L40" s="18"/>
      <c r="M40" s="18"/>
      <c r="N40" s="19"/>
    </row>
    <row r="41" spans="1:14" ht="15" customHeight="1">
      <c r="A41" s="54"/>
      <c r="B41" s="92" t="s">
        <v>183</v>
      </c>
      <c r="C41" s="26" t="s">
        <v>184</v>
      </c>
      <c r="D41" s="18">
        <v>45974640</v>
      </c>
      <c r="E41" s="18">
        <f>D41/D30*100</f>
        <v>1.6931979818287635</v>
      </c>
      <c r="F41" s="18"/>
      <c r="G41" s="18">
        <f>F41/F30*100</f>
        <v>0</v>
      </c>
      <c r="H41" s="18"/>
      <c r="I41" s="18">
        <f>H41/H30*100</f>
        <v>0</v>
      </c>
      <c r="J41" s="18">
        <f t="shared" ref="J41:J46" si="20">H41-F41</f>
        <v>0</v>
      </c>
      <c r="K41" s="18"/>
      <c r="L41" s="18">
        <f>K41/K30*100</f>
        <v>0</v>
      </c>
      <c r="M41" s="18">
        <f t="shared" ref="M41:M46" si="21">H41-K41</f>
        <v>0</v>
      </c>
      <c r="N41" s="19">
        <v>0</v>
      </c>
    </row>
    <row r="42" spans="1:14" ht="15" customHeight="1">
      <c r="A42" s="54"/>
      <c r="B42" s="481" t="s">
        <v>669</v>
      </c>
      <c r="C42" s="26" t="s">
        <v>671</v>
      </c>
      <c r="D42" s="18">
        <v>14872800</v>
      </c>
      <c r="E42" s="18">
        <f>D42/D30*100</f>
        <v>0.54774969296426967</v>
      </c>
      <c r="F42" s="18"/>
      <c r="G42" s="18">
        <f>F42/F30*100</f>
        <v>0</v>
      </c>
      <c r="H42" s="18"/>
      <c r="I42" s="18">
        <f>H42/H30*100</f>
        <v>0</v>
      </c>
      <c r="J42" s="18">
        <f t="shared" si="20"/>
        <v>0</v>
      </c>
      <c r="K42" s="18"/>
      <c r="L42" s="18">
        <f>K42/K30*100</f>
        <v>0</v>
      </c>
      <c r="M42" s="18">
        <f t="shared" si="21"/>
        <v>0</v>
      </c>
      <c r="N42" s="19">
        <v>0</v>
      </c>
    </row>
    <row r="43" spans="1:14" ht="15" customHeight="1">
      <c r="A43" s="54"/>
      <c r="B43" s="481" t="s">
        <v>670</v>
      </c>
      <c r="C43" s="26" t="s">
        <v>672</v>
      </c>
      <c r="D43" s="18">
        <v>4999200</v>
      </c>
      <c r="E43" s="18">
        <f>D43/D30*100</f>
        <v>0.18411531554697011</v>
      </c>
      <c r="F43" s="18"/>
      <c r="G43" s="18">
        <f>F43/F30*100</f>
        <v>0</v>
      </c>
      <c r="H43" s="18"/>
      <c r="I43" s="18">
        <f>H43/H30*100</f>
        <v>0</v>
      </c>
      <c r="J43" s="18">
        <f t="shared" si="20"/>
        <v>0</v>
      </c>
      <c r="K43" s="18"/>
      <c r="L43" s="18">
        <f>K43/K30*100</f>
        <v>0</v>
      </c>
      <c r="M43" s="18">
        <f t="shared" si="21"/>
        <v>0</v>
      </c>
      <c r="N43" s="19">
        <v>0</v>
      </c>
    </row>
    <row r="44" spans="1:14" ht="15" customHeight="1">
      <c r="A44" s="54"/>
      <c r="B44" s="92" t="s">
        <v>718</v>
      </c>
      <c r="C44" s="26" t="s">
        <v>186</v>
      </c>
      <c r="D44" s="18">
        <v>94212000</v>
      </c>
      <c r="E44" s="18">
        <f>D44/D30*100</f>
        <v>3.469729578394773</v>
      </c>
      <c r="F44" s="18">
        <v>60000000</v>
      </c>
      <c r="G44" s="18">
        <f>F44/F30*100</f>
        <v>2.1669254938784355</v>
      </c>
      <c r="H44" s="18">
        <v>60000000</v>
      </c>
      <c r="I44" s="18">
        <f>H44/H30*100</f>
        <v>2.1653614349128443</v>
      </c>
      <c r="J44" s="18">
        <f t="shared" si="20"/>
        <v>0</v>
      </c>
      <c r="K44" s="18">
        <v>0</v>
      </c>
      <c r="L44" s="18">
        <f>K44/K30*100</f>
        <v>0</v>
      </c>
      <c r="M44" s="18">
        <f t="shared" si="21"/>
        <v>60000000</v>
      </c>
      <c r="N44" s="19">
        <f>K44/H44*100</f>
        <v>0</v>
      </c>
    </row>
    <row r="45" spans="1:14" ht="21.75" customHeight="1">
      <c r="A45" s="54"/>
      <c r="B45" s="665" t="s">
        <v>719</v>
      </c>
      <c r="C45" s="26" t="s">
        <v>721</v>
      </c>
      <c r="D45" s="18">
        <v>0</v>
      </c>
      <c r="E45" s="18">
        <f>D45/D30*100</f>
        <v>0</v>
      </c>
      <c r="F45" s="18">
        <v>30000000</v>
      </c>
      <c r="G45" s="18">
        <f>F45/F30*100</f>
        <v>1.0834627469392177</v>
      </c>
      <c r="H45" s="18">
        <v>30000000</v>
      </c>
      <c r="I45" s="18">
        <f>H45/H30*100</f>
        <v>1.0826807174564221</v>
      </c>
      <c r="J45" s="18">
        <f t="shared" si="20"/>
        <v>0</v>
      </c>
      <c r="K45" s="18">
        <v>0</v>
      </c>
      <c r="L45" s="18">
        <f>K45/K30*100</f>
        <v>0</v>
      </c>
      <c r="M45" s="18">
        <f t="shared" ref="M45" si="22">H45-K45</f>
        <v>30000000</v>
      </c>
      <c r="N45" s="19">
        <f>K45/H45*100</f>
        <v>0</v>
      </c>
    </row>
    <row r="46" spans="1:14" ht="15" customHeight="1">
      <c r="A46" s="54"/>
      <c r="B46" s="665" t="s">
        <v>720</v>
      </c>
      <c r="C46" s="26" t="s">
        <v>722</v>
      </c>
      <c r="D46" s="18">
        <v>0</v>
      </c>
      <c r="E46" s="18">
        <f>D46/D30*100</f>
        <v>0</v>
      </c>
      <c r="F46" s="18">
        <v>10000000</v>
      </c>
      <c r="G46" s="18">
        <f>F46/F30*100</f>
        <v>0.36115424897973925</v>
      </c>
      <c r="H46" s="18">
        <v>10000000</v>
      </c>
      <c r="I46" s="18">
        <f>H46/H30*100</f>
        <v>0.36089357248547405</v>
      </c>
      <c r="J46" s="18">
        <f t="shared" si="20"/>
        <v>0</v>
      </c>
      <c r="K46" s="18">
        <v>0</v>
      </c>
      <c r="L46" s="18">
        <f>K46/K30*100</f>
        <v>0</v>
      </c>
      <c r="M46" s="18">
        <f t="shared" si="21"/>
        <v>10000000</v>
      </c>
      <c r="N46" s="19">
        <f>K46/H46*100</f>
        <v>0</v>
      </c>
    </row>
    <row r="47" spans="1:14" ht="15" customHeight="1">
      <c r="A47" s="54"/>
      <c r="B47" s="92"/>
      <c r="C47" s="27" t="s">
        <v>141</v>
      </c>
      <c r="D47" s="21">
        <f t="shared" ref="D47:M47" si="23">SUM(D41:D46)</f>
        <v>160058640</v>
      </c>
      <c r="E47" s="21">
        <f t="shared" si="23"/>
        <v>5.8947925687347764</v>
      </c>
      <c r="F47" s="21">
        <f t="shared" si="23"/>
        <v>100000000</v>
      </c>
      <c r="G47" s="21">
        <f t="shared" si="23"/>
        <v>3.611542489797392</v>
      </c>
      <c r="H47" s="21">
        <f t="shared" si="23"/>
        <v>100000000</v>
      </c>
      <c r="I47" s="21">
        <f t="shared" si="23"/>
        <v>3.6089357248547405</v>
      </c>
      <c r="J47" s="21">
        <f t="shared" si="23"/>
        <v>0</v>
      </c>
      <c r="K47" s="21">
        <f t="shared" si="23"/>
        <v>0</v>
      </c>
      <c r="L47" s="21">
        <f t="shared" si="23"/>
        <v>0</v>
      </c>
      <c r="M47" s="21">
        <f t="shared" si="23"/>
        <v>100000000</v>
      </c>
      <c r="N47" s="1">
        <f>K47/H47*100</f>
        <v>0</v>
      </c>
    </row>
    <row r="48" spans="1:14" ht="15" customHeight="1">
      <c r="A48" s="54"/>
      <c r="B48" s="92" t="s">
        <v>150</v>
      </c>
      <c r="C48" s="26" t="s">
        <v>151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9"/>
    </row>
    <row r="49" spans="1:15" ht="15" customHeight="1">
      <c r="A49" s="54"/>
      <c r="B49" s="92"/>
      <c r="C49" s="27" t="s">
        <v>142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1">
        <v>0</v>
      </c>
    </row>
    <row r="50" spans="1:15" ht="15" customHeight="1">
      <c r="A50" s="54"/>
      <c r="B50" s="92" t="s">
        <v>150</v>
      </c>
      <c r="C50" s="26" t="s">
        <v>151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9"/>
    </row>
    <row r="51" spans="1:15" ht="15" customHeight="1">
      <c r="A51" s="54"/>
      <c r="B51" s="92" t="s">
        <v>150</v>
      </c>
      <c r="C51" s="26" t="s">
        <v>151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9"/>
    </row>
    <row r="52" spans="1:15" ht="15" customHeight="1" thickBot="1">
      <c r="A52" s="54"/>
      <c r="B52" s="92"/>
      <c r="C52" s="127" t="s">
        <v>147</v>
      </c>
      <c r="D52" s="128">
        <f t="shared" ref="D52:M52" si="24">D36+D39</f>
        <v>2715254831</v>
      </c>
      <c r="E52" s="128">
        <f t="shared" si="24"/>
        <v>100</v>
      </c>
      <c r="F52" s="128">
        <f t="shared" si="24"/>
        <v>2768900000</v>
      </c>
      <c r="G52" s="128">
        <f t="shared" si="24"/>
        <v>100</v>
      </c>
      <c r="H52" s="128">
        <f t="shared" si="24"/>
        <v>2770900000</v>
      </c>
      <c r="I52" s="128">
        <f t="shared" si="24"/>
        <v>100</v>
      </c>
      <c r="J52" s="128">
        <f t="shared" si="24"/>
        <v>2000000</v>
      </c>
      <c r="K52" s="128">
        <f t="shared" si="24"/>
        <v>773268856</v>
      </c>
      <c r="L52" s="128">
        <f t="shared" si="24"/>
        <v>100</v>
      </c>
      <c r="M52" s="128">
        <f t="shared" si="24"/>
        <v>1997631144</v>
      </c>
      <c r="N52" s="128">
        <f t="shared" ref="N52" si="25">K52/H52*100</f>
        <v>27.906775993359556</v>
      </c>
    </row>
    <row r="53" spans="1:15" ht="15.75" thickTop="1">
      <c r="A53" s="54"/>
      <c r="B53" s="824"/>
      <c r="C53" s="824"/>
      <c r="D53" s="824"/>
      <c r="E53" s="824"/>
      <c r="F53" s="824"/>
      <c r="G53" s="824"/>
      <c r="H53" s="824"/>
      <c r="I53" s="824"/>
      <c r="J53" s="824"/>
      <c r="K53" s="824"/>
      <c r="L53" s="824"/>
      <c r="M53" s="824"/>
      <c r="N53" s="824"/>
    </row>
    <row r="54" spans="1:15">
      <c r="A54" s="54"/>
      <c r="B54" s="55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</row>
    <row r="55" spans="1:15" ht="24.75" customHeight="1">
      <c r="A55" s="3"/>
      <c r="B55" s="813" t="s">
        <v>156</v>
      </c>
      <c r="C55" s="39" t="s">
        <v>455</v>
      </c>
      <c r="D55" s="814" t="s">
        <v>68</v>
      </c>
      <c r="E55" s="814"/>
      <c r="F55" s="42" t="s">
        <v>69</v>
      </c>
      <c r="G55" s="815"/>
      <c r="H55" s="816"/>
      <c r="I55" s="816"/>
      <c r="J55" s="816"/>
      <c r="K55" s="816"/>
      <c r="L55" s="816"/>
      <c r="M55" s="817"/>
      <c r="N55" s="3"/>
    </row>
    <row r="56" spans="1:15" ht="21" customHeight="1">
      <c r="A56" s="3"/>
      <c r="B56" s="813"/>
      <c r="C56" s="42" t="s">
        <v>359</v>
      </c>
      <c r="D56" s="814"/>
      <c r="E56" s="814"/>
      <c r="F56" s="42" t="s">
        <v>70</v>
      </c>
      <c r="G56" s="818"/>
      <c r="H56" s="819"/>
      <c r="I56" s="819"/>
      <c r="J56" s="819"/>
      <c r="K56" s="819"/>
      <c r="L56" s="819"/>
      <c r="M56" s="820"/>
      <c r="N56" s="3"/>
    </row>
    <row r="57" spans="1:15" ht="22.5" customHeight="1">
      <c r="A57" s="3"/>
      <c r="B57" s="813"/>
      <c r="C57" s="42" t="s">
        <v>360</v>
      </c>
      <c r="D57" s="814"/>
      <c r="E57" s="814"/>
      <c r="F57" s="42" t="s">
        <v>71</v>
      </c>
      <c r="G57" s="818"/>
      <c r="H57" s="819"/>
      <c r="I57" s="819"/>
      <c r="J57" s="819"/>
      <c r="K57" s="819"/>
      <c r="L57" s="819"/>
      <c r="M57" s="820"/>
      <c r="N57" s="3"/>
    </row>
  </sheetData>
  <mergeCells count="27">
    <mergeCell ref="B55:B57"/>
    <mergeCell ref="B13:C13"/>
    <mergeCell ref="B34:C34"/>
    <mergeCell ref="B53:N53"/>
    <mergeCell ref="D55:E57"/>
    <mergeCell ref="G55:M55"/>
    <mergeCell ref="G56:M56"/>
    <mergeCell ref="G57:M57"/>
    <mergeCell ref="A5:A6"/>
    <mergeCell ref="C8:E8"/>
    <mergeCell ref="F8:G8"/>
    <mergeCell ref="H8:N8"/>
    <mergeCell ref="B9:C12"/>
    <mergeCell ref="D9:N9"/>
    <mergeCell ref="F10:G10"/>
    <mergeCell ref="N10:N11"/>
    <mergeCell ref="H10:I10"/>
    <mergeCell ref="K10:L10"/>
    <mergeCell ref="M10:M11"/>
    <mergeCell ref="D10:E10"/>
    <mergeCell ref="B2:N2"/>
    <mergeCell ref="B3:N3"/>
    <mergeCell ref="B4:N4"/>
    <mergeCell ref="B6:B7"/>
    <mergeCell ref="C6:E7"/>
    <mergeCell ref="F6:G7"/>
    <mergeCell ref="H6:N7"/>
  </mergeCells>
  <pageMargins left="0.17" right="0.17" top="0.35" bottom="0.23" header="0.32" footer="0.17"/>
  <pageSetup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C7538-D864-4E19-8BB4-AF2B740FE1D3}">
  <dimension ref="A1:Z81"/>
  <sheetViews>
    <sheetView zoomScaleNormal="100" workbookViewId="0">
      <pane xSplit="5" ySplit="12" topLeftCell="F40" activePane="bottomRight" state="frozen"/>
      <selection pane="topRight" activeCell="F1" sqref="F1"/>
      <selection pane="bottomLeft" activeCell="A13" sqref="A13"/>
      <selection pane="bottomRight" activeCell="J49" sqref="J49"/>
    </sheetView>
  </sheetViews>
  <sheetFormatPr defaultRowHeight="15"/>
  <cols>
    <col min="1" max="1" width="3.28515625" customWidth="1"/>
    <col min="2" max="2" width="11.42578125" customWidth="1"/>
    <col min="3" max="3" width="43.42578125" customWidth="1"/>
    <col min="4" max="4" width="14.140625" customWidth="1"/>
    <col min="5" max="5" width="8" customWidth="1"/>
    <col min="6" max="6" width="11.42578125" customWidth="1"/>
    <col min="7" max="7" width="7.140625" customWidth="1"/>
    <col min="8" max="8" width="10.7109375" customWidth="1"/>
    <col min="9" max="9" width="8.42578125" customWidth="1"/>
    <col min="10" max="10" width="11.140625" customWidth="1"/>
    <col min="11" max="11" width="13.28515625" customWidth="1"/>
    <col min="12" max="12" width="8.28515625" customWidth="1"/>
    <col min="13" max="13" width="10.42578125" customWidth="1"/>
    <col min="14" max="14" width="7.7109375" customWidth="1"/>
    <col min="15" max="15" width="3.5703125" customWidth="1"/>
    <col min="16" max="16" width="13.140625" customWidth="1"/>
    <col min="17" max="17" width="5.7109375" customWidth="1"/>
    <col min="18" max="18" width="10.85546875" customWidth="1"/>
    <col min="19" max="19" width="5.7109375" customWidth="1"/>
    <col min="20" max="20" width="11.42578125" customWidth="1"/>
    <col min="21" max="21" width="5.85546875" customWidth="1"/>
    <col min="23" max="23" width="12.7109375" customWidth="1"/>
    <col min="24" max="24" width="6.28515625" customWidth="1"/>
    <col min="25" max="25" width="11.5703125" customWidth="1"/>
  </cols>
  <sheetData>
    <row r="1" spans="1:26">
      <c r="A1" s="56"/>
      <c r="B1" s="57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26">
      <c r="A2" s="56"/>
      <c r="B2" s="753" t="s">
        <v>132</v>
      </c>
      <c r="C2" s="753"/>
      <c r="D2" s="753"/>
      <c r="E2" s="753"/>
      <c r="F2" s="753"/>
      <c r="G2" s="753"/>
      <c r="H2" s="753"/>
      <c r="I2" s="753"/>
      <c r="J2" s="753"/>
      <c r="K2" s="753"/>
      <c r="L2" s="753"/>
      <c r="M2" s="753"/>
      <c r="N2" s="753"/>
    </row>
    <row r="3" spans="1:26">
      <c r="A3" s="56"/>
      <c r="B3" s="804" t="s">
        <v>679</v>
      </c>
      <c r="C3" s="804"/>
      <c r="D3" s="804"/>
      <c r="E3" s="804"/>
      <c r="F3" s="804"/>
      <c r="G3" s="804"/>
      <c r="H3" s="804"/>
      <c r="I3" s="804"/>
      <c r="J3" s="804"/>
      <c r="K3" s="804"/>
      <c r="L3" s="804"/>
      <c r="M3" s="804"/>
      <c r="N3" s="804"/>
    </row>
    <row r="4" spans="1:26">
      <c r="A4" s="56"/>
      <c r="B4" s="755" t="s">
        <v>1</v>
      </c>
      <c r="C4" s="755"/>
      <c r="D4" s="755"/>
      <c r="E4" s="755"/>
      <c r="F4" s="755"/>
      <c r="G4" s="755"/>
      <c r="H4" s="755"/>
      <c r="I4" s="755"/>
      <c r="J4" s="755"/>
      <c r="K4" s="755"/>
      <c r="L4" s="755"/>
      <c r="M4" s="755"/>
      <c r="N4" s="755"/>
    </row>
    <row r="5" spans="1:26" ht="15.75" thickBot="1">
      <c r="A5" s="82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26" ht="16.5" thickTop="1" thickBot="1">
      <c r="A6" s="825"/>
      <c r="B6" s="806" t="s">
        <v>133</v>
      </c>
      <c r="C6" s="758" t="s">
        <v>677</v>
      </c>
      <c r="D6" s="758"/>
      <c r="E6" s="758"/>
      <c r="F6" s="807" t="s">
        <v>3</v>
      </c>
      <c r="G6" s="807"/>
      <c r="H6" s="808" t="s">
        <v>4</v>
      </c>
      <c r="I6" s="808"/>
      <c r="J6" s="808"/>
      <c r="K6" s="808"/>
      <c r="L6" s="808"/>
      <c r="M6" s="808"/>
      <c r="N6" s="808"/>
    </row>
    <row r="7" spans="1:26" ht="15.75" thickTop="1">
      <c r="A7" s="56"/>
      <c r="B7" s="806"/>
      <c r="C7" s="758"/>
      <c r="D7" s="758"/>
      <c r="E7" s="758"/>
      <c r="F7" s="807"/>
      <c r="G7" s="807"/>
      <c r="H7" s="808"/>
      <c r="I7" s="808"/>
      <c r="J7" s="808"/>
      <c r="K7" s="808"/>
      <c r="L7" s="808"/>
      <c r="M7" s="808"/>
      <c r="N7" s="808"/>
    </row>
    <row r="8" spans="1:26">
      <c r="A8" s="56"/>
      <c r="B8" s="116" t="s">
        <v>134</v>
      </c>
      <c r="C8" s="809" t="s">
        <v>31</v>
      </c>
      <c r="D8" s="809"/>
      <c r="E8" s="809"/>
      <c r="F8" s="810" t="s">
        <v>135</v>
      </c>
      <c r="G8" s="810"/>
      <c r="H8" s="811" t="s">
        <v>30</v>
      </c>
      <c r="I8" s="811"/>
      <c r="J8" s="811"/>
      <c r="K8" s="811"/>
      <c r="L8" s="811"/>
      <c r="M8" s="811"/>
      <c r="N8" s="811"/>
    </row>
    <row r="9" spans="1:26" ht="15.75" thickBot="1">
      <c r="A9" s="56"/>
      <c r="B9" s="764" t="s">
        <v>5</v>
      </c>
      <c r="C9" s="764"/>
      <c r="D9" s="765" t="s">
        <v>136</v>
      </c>
      <c r="E9" s="765"/>
      <c r="F9" s="765"/>
      <c r="G9" s="765"/>
      <c r="H9" s="765"/>
      <c r="I9" s="765"/>
      <c r="J9" s="765"/>
      <c r="K9" s="765"/>
      <c r="L9" s="765"/>
      <c r="M9" s="765"/>
      <c r="N9" s="765"/>
    </row>
    <row r="10" spans="1:26" ht="16.5" customHeight="1" thickTop="1" thickBot="1">
      <c r="A10" s="56"/>
      <c r="B10" s="764"/>
      <c r="C10" s="764"/>
      <c r="D10" s="766" t="s">
        <v>681</v>
      </c>
      <c r="E10" s="766"/>
      <c r="F10" s="766" t="s">
        <v>7</v>
      </c>
      <c r="G10" s="766"/>
      <c r="H10" s="766" t="s">
        <v>7</v>
      </c>
      <c r="I10" s="766"/>
      <c r="J10" s="89" t="s">
        <v>7</v>
      </c>
      <c r="K10" s="766" t="s">
        <v>7</v>
      </c>
      <c r="L10" s="766"/>
      <c r="M10" s="768" t="s">
        <v>138</v>
      </c>
      <c r="N10" s="760" t="s">
        <v>9</v>
      </c>
    </row>
    <row r="11" spans="1:26" ht="46.5" thickTop="1" thickBot="1">
      <c r="A11" s="56"/>
      <c r="B11" s="764"/>
      <c r="C11" s="764"/>
      <c r="D11" s="4" t="s">
        <v>10</v>
      </c>
      <c r="E11" s="5" t="s">
        <v>11</v>
      </c>
      <c r="F11" s="6" t="s">
        <v>682</v>
      </c>
      <c r="G11" s="7" t="s">
        <v>11</v>
      </c>
      <c r="H11" s="6" t="s">
        <v>683</v>
      </c>
      <c r="I11" s="7" t="s">
        <v>11</v>
      </c>
      <c r="J11" s="8" t="s">
        <v>139</v>
      </c>
      <c r="K11" s="6" t="s">
        <v>13</v>
      </c>
      <c r="L11" s="7" t="s">
        <v>11</v>
      </c>
      <c r="M11" s="768"/>
      <c r="N11" s="760"/>
    </row>
    <row r="12" spans="1:26" ht="16.5" thickTop="1" thickBot="1">
      <c r="A12" s="56"/>
      <c r="B12" s="764"/>
      <c r="C12" s="764"/>
      <c r="D12" s="9" t="s">
        <v>14</v>
      </c>
      <c r="E12" s="9" t="s">
        <v>15</v>
      </c>
      <c r="F12" s="9" t="s">
        <v>16</v>
      </c>
      <c r="G12" s="9" t="s">
        <v>17</v>
      </c>
      <c r="H12" s="9" t="s">
        <v>18</v>
      </c>
      <c r="I12" s="9" t="s">
        <v>19</v>
      </c>
      <c r="J12" s="9" t="s">
        <v>20</v>
      </c>
      <c r="K12" s="9" t="s">
        <v>21</v>
      </c>
      <c r="L12" s="9" t="s">
        <v>22</v>
      </c>
      <c r="M12" s="9" t="s">
        <v>23</v>
      </c>
      <c r="N12" s="10" t="s">
        <v>24</v>
      </c>
    </row>
    <row r="13" spans="1:26" ht="15.75" thickTop="1">
      <c r="A13" s="56"/>
      <c r="B13" s="761" t="s">
        <v>41</v>
      </c>
      <c r="C13" s="761"/>
      <c r="D13" s="11"/>
      <c r="E13" s="12"/>
      <c r="F13" s="11"/>
      <c r="G13" s="12"/>
      <c r="H13" s="11"/>
      <c r="I13" s="12"/>
      <c r="J13" s="13"/>
      <c r="K13" s="11"/>
      <c r="L13" s="12"/>
      <c r="M13" s="11"/>
      <c r="N13" s="14"/>
    </row>
    <row r="14" spans="1:26">
      <c r="A14" s="56"/>
      <c r="B14" s="117" t="s">
        <v>26</v>
      </c>
      <c r="C14" s="15" t="s">
        <v>27</v>
      </c>
      <c r="D14" s="11"/>
      <c r="E14" s="12"/>
      <c r="F14" s="11"/>
      <c r="G14" s="12"/>
      <c r="H14" s="11"/>
      <c r="I14" s="12"/>
      <c r="J14" s="16"/>
      <c r="K14" s="11"/>
      <c r="L14" s="12"/>
      <c r="M14" s="11"/>
      <c r="N14" s="14"/>
    </row>
    <row r="15" spans="1:26">
      <c r="A15" s="56"/>
      <c r="B15" s="92" t="s">
        <v>43</v>
      </c>
      <c r="C15" s="118" t="s">
        <v>44</v>
      </c>
      <c r="D15" s="18">
        <v>472203862</v>
      </c>
      <c r="E15" s="18">
        <f>D15/D30*100</f>
        <v>73.671114931313227</v>
      </c>
      <c r="F15" s="18">
        <v>520470000</v>
      </c>
      <c r="G15" s="18">
        <f>F15/F30*100</f>
        <v>74.249226436816045</v>
      </c>
      <c r="H15" s="18">
        <v>520470000</v>
      </c>
      <c r="I15" s="18">
        <f>H15/H30*100</f>
        <v>74.005349167551799</v>
      </c>
      <c r="J15" s="18">
        <f>H15-F15</f>
        <v>0</v>
      </c>
      <c r="K15" s="18">
        <v>166223400</v>
      </c>
      <c r="L15" s="18">
        <f>K15/K30*100</f>
        <v>78.386405972010891</v>
      </c>
      <c r="M15" s="18">
        <f>H15-K15</f>
        <v>354246600</v>
      </c>
      <c r="N15" s="19">
        <f>K15/H15*100</f>
        <v>31.937172171306706</v>
      </c>
      <c r="P15" s="587">
        <v>472203862</v>
      </c>
      <c r="Q15" s="587">
        <v>73.671114931313241</v>
      </c>
      <c r="R15" s="587">
        <v>520470000</v>
      </c>
      <c r="S15" s="587">
        <v>74.249226436816045</v>
      </c>
      <c r="T15" s="587">
        <v>520470000</v>
      </c>
      <c r="U15" s="587">
        <v>74.005349167551799</v>
      </c>
      <c r="V15" s="587">
        <v>0</v>
      </c>
      <c r="W15" s="587">
        <v>166223400</v>
      </c>
      <c r="X15" s="587">
        <v>78.386405972010877</v>
      </c>
      <c r="Y15" s="587">
        <v>354246600</v>
      </c>
      <c r="Z15" s="588">
        <v>31.937172171306702</v>
      </c>
    </row>
    <row r="16" spans="1:26">
      <c r="A16" s="56"/>
      <c r="B16" s="92" t="s">
        <v>45</v>
      </c>
      <c r="C16" s="118" t="s">
        <v>46</v>
      </c>
      <c r="D16" s="18">
        <v>78192646</v>
      </c>
      <c r="E16" s="18">
        <f>D16/D30*100</f>
        <v>12.199263652463499</v>
      </c>
      <c r="F16" s="18">
        <v>88770000</v>
      </c>
      <c r="G16" s="18">
        <f>F16/F30*100</f>
        <v>12.663753589632757</v>
      </c>
      <c r="H16" s="18">
        <v>88770000</v>
      </c>
      <c r="I16" s="18">
        <f>H16/H30*100</f>
        <v>12.62215852134335</v>
      </c>
      <c r="J16" s="18">
        <f t="shared" ref="J16:J24" si="0">H16-F16</f>
        <v>0</v>
      </c>
      <c r="K16" s="18">
        <v>27156192</v>
      </c>
      <c r="L16" s="18">
        <f>K16/K30*100</f>
        <v>12.806116893084091</v>
      </c>
      <c r="M16" s="18">
        <f t="shared" ref="M16:M27" si="1">H16-K16</f>
        <v>61613808</v>
      </c>
      <c r="N16" s="19">
        <f t="shared" ref="N16:N30" si="2">K16/H16*100</f>
        <v>30.591632308212237</v>
      </c>
      <c r="P16" s="587">
        <v>78192646</v>
      </c>
      <c r="Q16" s="587">
        <v>12.199263652463499</v>
      </c>
      <c r="R16" s="587">
        <v>88770000</v>
      </c>
      <c r="S16" s="587">
        <v>12.663753589632755</v>
      </c>
      <c r="T16" s="587">
        <v>88770000</v>
      </c>
      <c r="U16" s="587">
        <v>12.62215852134335</v>
      </c>
      <c r="V16" s="587">
        <v>0</v>
      </c>
      <c r="W16" s="587">
        <v>27156192</v>
      </c>
      <c r="X16" s="587">
        <v>12.806116893084091</v>
      </c>
      <c r="Y16" s="587">
        <v>61613808</v>
      </c>
      <c r="Z16" s="588">
        <v>30.591632308212233</v>
      </c>
    </row>
    <row r="17" spans="1:26">
      <c r="A17" s="56"/>
      <c r="B17" s="92" t="s">
        <v>47</v>
      </c>
      <c r="C17" s="118" t="s">
        <v>48</v>
      </c>
      <c r="D17" s="18">
        <v>75235822</v>
      </c>
      <c r="E17" s="18">
        <f>D17/D30*100</f>
        <v>11.737953319648673</v>
      </c>
      <c r="F17" s="18">
        <v>86737000</v>
      </c>
      <c r="G17" s="18">
        <f>F17/F30*100</f>
        <v>12.373729808538654</v>
      </c>
      <c r="H17" s="18">
        <v>86737000</v>
      </c>
      <c r="I17" s="18">
        <f>H17/H30*100</f>
        <v>12.33308734556447</v>
      </c>
      <c r="J17" s="18">
        <f t="shared" si="0"/>
        <v>0</v>
      </c>
      <c r="K17" s="18">
        <v>17738420</v>
      </c>
      <c r="L17" s="18">
        <f>K17/K30*100</f>
        <v>8.3649533785377823</v>
      </c>
      <c r="M17" s="18">
        <f t="shared" si="1"/>
        <v>68998580</v>
      </c>
      <c r="N17" s="19">
        <f t="shared" si="2"/>
        <v>20.450811072552661</v>
      </c>
      <c r="P17" s="587">
        <v>75235822</v>
      </c>
      <c r="Q17" s="587">
        <v>11.737953319648675</v>
      </c>
      <c r="R17" s="587">
        <v>86737000</v>
      </c>
      <c r="S17" s="587">
        <v>12.373729808538654</v>
      </c>
      <c r="T17" s="587">
        <v>86737000</v>
      </c>
      <c r="U17" s="587">
        <v>12.33308734556447</v>
      </c>
      <c r="V17" s="587">
        <v>0</v>
      </c>
      <c r="W17" s="587">
        <v>17738420</v>
      </c>
      <c r="X17" s="587">
        <v>8.3649533785377823</v>
      </c>
      <c r="Y17" s="587">
        <v>68998580</v>
      </c>
      <c r="Z17" s="588">
        <v>20.450811072552661</v>
      </c>
    </row>
    <row r="18" spans="1:26">
      <c r="A18" s="56"/>
      <c r="B18" s="92" t="s">
        <v>49</v>
      </c>
      <c r="C18" s="118" t="s">
        <v>50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f t="shared" si="0"/>
        <v>0</v>
      </c>
      <c r="K18" s="18">
        <v>0</v>
      </c>
      <c r="L18" s="18">
        <v>0</v>
      </c>
      <c r="M18" s="18">
        <f t="shared" si="1"/>
        <v>0</v>
      </c>
      <c r="N18" s="19"/>
      <c r="P18" s="587">
        <v>0</v>
      </c>
      <c r="Q18" s="587">
        <v>0</v>
      </c>
      <c r="R18" s="587">
        <v>0</v>
      </c>
      <c r="S18" s="587">
        <v>0</v>
      </c>
      <c r="T18" s="587">
        <v>0</v>
      </c>
      <c r="U18" s="587">
        <v>0</v>
      </c>
      <c r="V18" s="587">
        <v>0</v>
      </c>
      <c r="W18" s="587"/>
      <c r="X18" s="587">
        <v>0</v>
      </c>
      <c r="Y18" s="587">
        <v>0</v>
      </c>
      <c r="Z18" s="588"/>
    </row>
    <row r="19" spans="1:26">
      <c r="A19" s="56"/>
      <c r="B19" s="92" t="s">
        <v>51</v>
      </c>
      <c r="C19" s="118" t="s">
        <v>52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f t="shared" si="0"/>
        <v>0</v>
      </c>
      <c r="K19" s="18">
        <v>0</v>
      </c>
      <c r="L19" s="18">
        <v>0</v>
      </c>
      <c r="M19" s="18">
        <f t="shared" si="1"/>
        <v>0</v>
      </c>
      <c r="N19" s="19"/>
      <c r="P19" s="587">
        <v>0</v>
      </c>
      <c r="Q19" s="587"/>
      <c r="R19" s="587">
        <v>0</v>
      </c>
      <c r="S19" s="587"/>
      <c r="T19" s="587">
        <v>0</v>
      </c>
      <c r="U19" s="587"/>
      <c r="V19" s="587">
        <v>0</v>
      </c>
      <c r="W19" s="587"/>
      <c r="X19" s="587"/>
      <c r="Y19" s="587">
        <v>0</v>
      </c>
      <c r="Z19" s="588"/>
    </row>
    <row r="20" spans="1:26">
      <c r="A20" s="56"/>
      <c r="B20" s="92" t="s">
        <v>53</v>
      </c>
      <c r="C20" s="118" t="s">
        <v>54</v>
      </c>
      <c r="D20" s="18">
        <v>0</v>
      </c>
      <c r="E20" s="18">
        <f>D20/D30</f>
        <v>0</v>
      </c>
      <c r="F20" s="18">
        <v>0</v>
      </c>
      <c r="G20" s="18">
        <f>F20/F30</f>
        <v>0</v>
      </c>
      <c r="H20" s="18">
        <v>0</v>
      </c>
      <c r="I20" s="18">
        <f>H20/H30</f>
        <v>0</v>
      </c>
      <c r="J20" s="18">
        <f t="shared" si="0"/>
        <v>0</v>
      </c>
      <c r="K20" s="18">
        <v>0</v>
      </c>
      <c r="L20" s="18">
        <f>K20/K30</f>
        <v>0</v>
      </c>
      <c r="M20" s="18">
        <f t="shared" si="1"/>
        <v>0</v>
      </c>
      <c r="N20" s="19"/>
      <c r="P20" s="587">
        <v>0</v>
      </c>
      <c r="Q20" s="587">
        <v>0</v>
      </c>
      <c r="R20" s="587">
        <v>0</v>
      </c>
      <c r="S20" s="587">
        <v>0</v>
      </c>
      <c r="T20" s="587">
        <v>0</v>
      </c>
      <c r="U20" s="587">
        <v>0</v>
      </c>
      <c r="V20" s="587">
        <v>0</v>
      </c>
      <c r="W20" s="587"/>
      <c r="X20" s="587">
        <v>0</v>
      </c>
      <c r="Y20" s="587">
        <v>0</v>
      </c>
      <c r="Z20" s="588"/>
    </row>
    <row r="21" spans="1:26">
      <c r="A21" s="56"/>
      <c r="B21" s="92" t="s">
        <v>55</v>
      </c>
      <c r="C21" s="118" t="s">
        <v>56</v>
      </c>
      <c r="D21" s="18">
        <v>3918870</v>
      </c>
      <c r="E21" s="18">
        <f>D21/D30*100</f>
        <v>0.61140440687644249</v>
      </c>
      <c r="F21" s="18">
        <v>0</v>
      </c>
      <c r="G21" s="18">
        <f>F21/F30*100</f>
        <v>0</v>
      </c>
      <c r="H21" s="18">
        <v>2310000</v>
      </c>
      <c r="I21" s="18">
        <f>H21/H30*100</f>
        <v>0.3284576566892321</v>
      </c>
      <c r="J21" s="18">
        <f t="shared" si="0"/>
        <v>2310000</v>
      </c>
      <c r="K21" s="18">
        <v>938400</v>
      </c>
      <c r="L21" s="18">
        <f>K21/K30*100</f>
        <v>0.44252375636724439</v>
      </c>
      <c r="M21" s="18">
        <f t="shared" si="1"/>
        <v>1371600</v>
      </c>
      <c r="N21" s="19">
        <f t="shared" si="2"/>
        <v>40.623376623376622</v>
      </c>
      <c r="P21" s="587">
        <v>3918870</v>
      </c>
      <c r="Q21" s="587">
        <v>0.61140440687644249</v>
      </c>
      <c r="R21" s="587">
        <v>0</v>
      </c>
      <c r="S21" s="587">
        <v>0</v>
      </c>
      <c r="T21" s="587">
        <v>2310000</v>
      </c>
      <c r="U21" s="587">
        <v>0.32845765668923216</v>
      </c>
      <c r="V21" s="587">
        <v>2310000</v>
      </c>
      <c r="W21" s="587">
        <v>938400</v>
      </c>
      <c r="X21" s="587">
        <v>0.44252375636724439</v>
      </c>
      <c r="Y21" s="587">
        <v>1371600</v>
      </c>
      <c r="Z21" s="588">
        <v>40.623376623376622</v>
      </c>
    </row>
    <row r="22" spans="1:26">
      <c r="A22" s="56"/>
      <c r="B22" s="119"/>
      <c r="C22" s="120" t="s">
        <v>140</v>
      </c>
      <c r="D22" s="20">
        <f t="shared" ref="D22:I22" si="3">SUM(D15:D21)</f>
        <v>629551200</v>
      </c>
      <c r="E22" s="21">
        <f t="shared" si="3"/>
        <v>98.21973631030184</v>
      </c>
      <c r="F22" s="21">
        <f t="shared" si="3"/>
        <v>695977000</v>
      </c>
      <c r="G22" s="21">
        <f t="shared" si="3"/>
        <v>99.286709834987462</v>
      </c>
      <c r="H22" s="21">
        <f t="shared" si="3"/>
        <v>698287000</v>
      </c>
      <c r="I22" s="21">
        <f t="shared" si="3"/>
        <v>99.289052691148854</v>
      </c>
      <c r="J22" s="21">
        <f t="shared" ref="J22:M22" si="4">SUM(J15:J21)</f>
        <v>2310000</v>
      </c>
      <c r="K22" s="21">
        <f t="shared" si="4"/>
        <v>212056412</v>
      </c>
      <c r="L22" s="21">
        <f t="shared" si="4"/>
        <v>100.00000000000001</v>
      </c>
      <c r="M22" s="21">
        <f t="shared" si="4"/>
        <v>486230588</v>
      </c>
      <c r="N22" s="1">
        <f t="shared" si="2"/>
        <v>30.36808819296364</v>
      </c>
      <c r="P22" s="718">
        <v>629551200</v>
      </c>
      <c r="Q22" s="594">
        <v>98.219736310301855</v>
      </c>
      <c r="R22" s="594">
        <v>695977000</v>
      </c>
      <c r="S22" s="594">
        <v>99.286709834987448</v>
      </c>
      <c r="T22" s="594">
        <v>698287000</v>
      </c>
      <c r="U22" s="594">
        <v>99.289052691148854</v>
      </c>
      <c r="V22" s="594">
        <v>2310000</v>
      </c>
      <c r="W22" s="718">
        <v>212056412</v>
      </c>
      <c r="X22" s="594">
        <v>100</v>
      </c>
      <c r="Y22" s="594">
        <v>486230588</v>
      </c>
      <c r="Z22" s="595">
        <v>30.36808819296364</v>
      </c>
    </row>
    <row r="23" spans="1:26">
      <c r="A23" s="56"/>
      <c r="B23" s="92" t="s">
        <v>58</v>
      </c>
      <c r="C23" s="118" t="s">
        <v>59</v>
      </c>
      <c r="D23" s="17">
        <v>0</v>
      </c>
      <c r="E23" s="18">
        <f>D23/D30*100</f>
        <v>0</v>
      </c>
      <c r="F23" s="17">
        <v>0</v>
      </c>
      <c r="G23" s="18">
        <f>F23/F30*100</f>
        <v>0</v>
      </c>
      <c r="H23" s="17">
        <v>0</v>
      </c>
      <c r="I23" s="18">
        <f>H23/H30*100</f>
        <v>0</v>
      </c>
      <c r="J23" s="18">
        <f t="shared" si="0"/>
        <v>0</v>
      </c>
      <c r="K23" s="17">
        <v>0</v>
      </c>
      <c r="L23" s="18">
        <f>K23/K30*100</f>
        <v>0</v>
      </c>
      <c r="M23" s="18">
        <f t="shared" si="1"/>
        <v>0</v>
      </c>
      <c r="N23" s="19"/>
    </row>
    <row r="24" spans="1:26">
      <c r="A24" s="56"/>
      <c r="B24" s="92" t="s">
        <v>60</v>
      </c>
      <c r="C24" s="118" t="s">
        <v>61</v>
      </c>
      <c r="D24" s="18">
        <v>9822364</v>
      </c>
      <c r="E24" s="18">
        <f>D24/D30*100</f>
        <v>1.5324408912631755</v>
      </c>
      <c r="F24" s="18">
        <v>5000000</v>
      </c>
      <c r="G24" s="18">
        <f>F24/F30*100</f>
        <v>0.71329016501254683</v>
      </c>
      <c r="H24" s="18">
        <v>5000000</v>
      </c>
      <c r="I24" s="18">
        <f>H24/H30*100</f>
        <v>0.71094730885115187</v>
      </c>
      <c r="J24" s="18">
        <f t="shared" si="0"/>
        <v>0</v>
      </c>
      <c r="K24" s="18">
        <v>0</v>
      </c>
      <c r="L24" s="18">
        <f>K24/K30*100</f>
        <v>0</v>
      </c>
      <c r="M24" s="18">
        <f t="shared" si="1"/>
        <v>5000000</v>
      </c>
      <c r="N24" s="19">
        <f t="shared" si="2"/>
        <v>0</v>
      </c>
    </row>
    <row r="25" spans="1:26">
      <c r="A25" s="56"/>
      <c r="B25" s="119"/>
      <c r="C25" s="120" t="s">
        <v>141</v>
      </c>
      <c r="D25" s="21">
        <f t="shared" ref="D25:I25" si="5">SUM(D23:D24)</f>
        <v>9822364</v>
      </c>
      <c r="E25" s="21">
        <f t="shared" si="5"/>
        <v>1.5324408912631755</v>
      </c>
      <c r="F25" s="21">
        <f t="shared" si="5"/>
        <v>5000000</v>
      </c>
      <c r="G25" s="21">
        <f t="shared" si="5"/>
        <v>0.71329016501254683</v>
      </c>
      <c r="H25" s="21">
        <f t="shared" si="5"/>
        <v>5000000</v>
      </c>
      <c r="I25" s="21">
        <f t="shared" si="5"/>
        <v>0.71094730885115187</v>
      </c>
      <c r="J25" s="21">
        <f t="shared" ref="J25:M25" si="6">SUM(J23:J24)</f>
        <v>0</v>
      </c>
      <c r="K25" s="21">
        <v>0</v>
      </c>
      <c r="L25" s="21">
        <f t="shared" si="6"/>
        <v>0</v>
      </c>
      <c r="M25" s="21">
        <f t="shared" si="6"/>
        <v>5000000</v>
      </c>
      <c r="N25" s="1">
        <f t="shared" si="2"/>
        <v>0</v>
      </c>
    </row>
    <row r="26" spans="1:26">
      <c r="A26" s="56"/>
      <c r="B26" s="92" t="s">
        <v>58</v>
      </c>
      <c r="C26" s="118" t="s">
        <v>59</v>
      </c>
      <c r="D26" s="18">
        <v>1588450</v>
      </c>
      <c r="E26" s="18">
        <f>D26/D30*100</f>
        <v>0.2478227984349787</v>
      </c>
      <c r="F26" s="18">
        <v>0</v>
      </c>
      <c r="G26" s="18">
        <f>F26/F30*100</f>
        <v>0</v>
      </c>
      <c r="H26" s="18">
        <v>0</v>
      </c>
      <c r="I26" s="18">
        <f>H26/H30*100</f>
        <v>0</v>
      </c>
      <c r="J26" s="18">
        <f t="shared" ref="J26:J27" si="7">H26-F26</f>
        <v>0</v>
      </c>
      <c r="K26" s="18"/>
      <c r="L26" s="18">
        <f>K26/K30*100</f>
        <v>0</v>
      </c>
      <c r="M26" s="18">
        <f t="shared" si="1"/>
        <v>0</v>
      </c>
      <c r="N26" s="19"/>
    </row>
    <row r="27" spans="1:26">
      <c r="A27" s="56"/>
      <c r="B27" s="92" t="s">
        <v>60</v>
      </c>
      <c r="C27" s="118" t="s">
        <v>61</v>
      </c>
      <c r="D27" s="484">
        <v>0</v>
      </c>
      <c r="E27" s="18">
        <f>D27/D30*100</f>
        <v>0</v>
      </c>
      <c r="F27" s="484">
        <v>0</v>
      </c>
      <c r="G27" s="18">
        <f>F27/F30*100</f>
        <v>0</v>
      </c>
      <c r="H27" s="484">
        <v>0</v>
      </c>
      <c r="I27" s="18">
        <f>H27/H30*100</f>
        <v>0</v>
      </c>
      <c r="J27" s="18">
        <f t="shared" si="7"/>
        <v>0</v>
      </c>
      <c r="K27" s="484"/>
      <c r="L27" s="18">
        <f>K27/K30*100</f>
        <v>0</v>
      </c>
      <c r="M27" s="18">
        <f t="shared" si="1"/>
        <v>0</v>
      </c>
      <c r="N27" s="19"/>
    </row>
    <row r="28" spans="1:26">
      <c r="A28" s="56"/>
      <c r="B28" s="119"/>
      <c r="C28" s="120" t="s">
        <v>142</v>
      </c>
      <c r="D28" s="21">
        <f t="shared" ref="D28:I28" si="8">SUM(D26:D27)</f>
        <v>1588450</v>
      </c>
      <c r="E28" s="21">
        <f t="shared" si="8"/>
        <v>0.2478227984349787</v>
      </c>
      <c r="F28" s="21">
        <f t="shared" si="8"/>
        <v>0</v>
      </c>
      <c r="G28" s="21">
        <f t="shared" si="8"/>
        <v>0</v>
      </c>
      <c r="H28" s="21">
        <f t="shared" si="8"/>
        <v>0</v>
      </c>
      <c r="I28" s="21">
        <f t="shared" si="8"/>
        <v>0</v>
      </c>
      <c r="J28" s="21">
        <f t="shared" ref="J28:M28" si="9">SUM(J26:J27)</f>
        <v>0</v>
      </c>
      <c r="K28" s="21">
        <f t="shared" si="9"/>
        <v>0</v>
      </c>
      <c r="L28" s="21">
        <f t="shared" si="9"/>
        <v>0</v>
      </c>
      <c r="M28" s="21">
        <f t="shared" si="9"/>
        <v>0</v>
      </c>
      <c r="N28" s="1">
        <v>0</v>
      </c>
    </row>
    <row r="29" spans="1:26">
      <c r="A29" s="56"/>
      <c r="B29" s="121"/>
      <c r="C29" s="122" t="s">
        <v>143</v>
      </c>
      <c r="D29" s="124">
        <f t="shared" ref="D29:I29" si="10">D25+D28</f>
        <v>11410814</v>
      </c>
      <c r="E29" s="124">
        <f t="shared" si="10"/>
        <v>1.7802636896981543</v>
      </c>
      <c r="F29" s="124">
        <f t="shared" si="10"/>
        <v>5000000</v>
      </c>
      <c r="G29" s="124">
        <f t="shared" si="10"/>
        <v>0.71329016501254683</v>
      </c>
      <c r="H29" s="124">
        <f t="shared" si="10"/>
        <v>5000000</v>
      </c>
      <c r="I29" s="124">
        <f t="shared" si="10"/>
        <v>0.71094730885115187</v>
      </c>
      <c r="J29" s="124">
        <f t="shared" ref="J29:M29" si="11">J25+J28</f>
        <v>0</v>
      </c>
      <c r="K29" s="124">
        <f t="shared" si="11"/>
        <v>0</v>
      </c>
      <c r="L29" s="124">
        <f t="shared" si="11"/>
        <v>0</v>
      </c>
      <c r="M29" s="124">
        <f t="shared" si="11"/>
        <v>5000000</v>
      </c>
      <c r="N29" s="277">
        <f t="shared" si="2"/>
        <v>0</v>
      </c>
    </row>
    <row r="30" spans="1:26">
      <c r="A30" s="56"/>
      <c r="B30" s="121"/>
      <c r="C30" s="122" t="s">
        <v>144</v>
      </c>
      <c r="D30" s="124">
        <f t="shared" ref="D30:I30" si="12">D22+D29</f>
        <v>640962014</v>
      </c>
      <c r="E30" s="124">
        <f t="shared" si="12"/>
        <v>100</v>
      </c>
      <c r="F30" s="124">
        <f t="shared" si="12"/>
        <v>700977000</v>
      </c>
      <c r="G30" s="124">
        <f t="shared" si="12"/>
        <v>100.00000000000001</v>
      </c>
      <c r="H30" s="124">
        <f t="shared" si="12"/>
        <v>703287000</v>
      </c>
      <c r="I30" s="124">
        <f t="shared" si="12"/>
        <v>100</v>
      </c>
      <c r="J30" s="124">
        <f t="shared" ref="J30:M30" si="13">J22+J29</f>
        <v>2310000</v>
      </c>
      <c r="K30" s="124">
        <f t="shared" si="13"/>
        <v>212056412</v>
      </c>
      <c r="L30" s="124">
        <f t="shared" si="13"/>
        <v>100.00000000000001</v>
      </c>
      <c r="M30" s="124">
        <f t="shared" si="13"/>
        <v>491230588</v>
      </c>
      <c r="N30" s="277">
        <f t="shared" si="2"/>
        <v>30.152187087206215</v>
      </c>
      <c r="P30" s="719">
        <v>640962014</v>
      </c>
      <c r="Q30" s="582">
        <v>100</v>
      </c>
      <c r="R30" s="582">
        <v>700977000</v>
      </c>
      <c r="S30" s="582">
        <v>100</v>
      </c>
      <c r="T30" s="582">
        <v>703287000</v>
      </c>
      <c r="U30" s="582">
        <v>100</v>
      </c>
      <c r="V30" s="582">
        <v>2310000</v>
      </c>
      <c r="W30" s="582">
        <v>212056412</v>
      </c>
      <c r="X30" s="582">
        <v>100</v>
      </c>
      <c r="Y30" s="582">
        <v>491230588</v>
      </c>
      <c r="Z30" s="583">
        <v>30.152187087206219</v>
      </c>
    </row>
    <row r="31" spans="1:26">
      <c r="A31" s="56"/>
      <c r="B31" s="119"/>
      <c r="C31" s="120" t="s">
        <v>145</v>
      </c>
      <c r="D31" s="21">
        <v>0</v>
      </c>
      <c r="E31" s="21"/>
      <c r="F31" s="21">
        <v>0</v>
      </c>
      <c r="G31" s="21"/>
      <c r="H31" s="21">
        <v>0</v>
      </c>
      <c r="I31" s="21"/>
      <c r="J31" s="21"/>
      <c r="K31" s="21">
        <v>0</v>
      </c>
      <c r="L31" s="21"/>
      <c r="M31" s="21"/>
      <c r="N31" s="1"/>
    </row>
    <row r="32" spans="1:26">
      <c r="A32" s="56"/>
      <c r="B32" s="119"/>
      <c r="C32" s="120" t="s">
        <v>146</v>
      </c>
      <c r="D32" s="21">
        <v>0</v>
      </c>
      <c r="E32" s="21"/>
      <c r="F32" s="21">
        <v>0</v>
      </c>
      <c r="G32" s="21"/>
      <c r="H32" s="21">
        <v>0</v>
      </c>
      <c r="I32" s="21"/>
      <c r="J32" s="21"/>
      <c r="K32" s="21">
        <v>0</v>
      </c>
      <c r="L32" s="21"/>
      <c r="M32" s="21"/>
      <c r="N32" s="1"/>
    </row>
    <row r="33" spans="1:14" ht="15.75" thickBot="1">
      <c r="A33" s="56"/>
      <c r="B33" s="121"/>
      <c r="C33" s="122" t="s">
        <v>147</v>
      </c>
      <c r="D33" s="124">
        <f>D30+D31+D32</f>
        <v>640962014</v>
      </c>
      <c r="E33" s="124"/>
      <c r="F33" s="124">
        <f>F30+F31+F32</f>
        <v>700977000</v>
      </c>
      <c r="G33" s="124"/>
      <c r="H33" s="124">
        <f>H30+H31+H32</f>
        <v>703287000</v>
      </c>
      <c r="I33" s="124"/>
      <c r="J33" s="124"/>
      <c r="K33" s="124">
        <f>K30+K31+K32</f>
        <v>212056412</v>
      </c>
      <c r="L33" s="124"/>
      <c r="M33" s="124"/>
      <c r="N33" s="125"/>
    </row>
    <row r="34" spans="1:14" ht="15.75" thickTop="1">
      <c r="A34" s="56"/>
      <c r="B34" s="769" t="s">
        <v>148</v>
      </c>
      <c r="C34" s="769"/>
      <c r="D34" s="22"/>
      <c r="E34" s="23"/>
      <c r="F34" s="22"/>
      <c r="G34" s="23"/>
      <c r="H34" s="22"/>
      <c r="I34" s="23"/>
      <c r="J34" s="24"/>
      <c r="K34" s="22"/>
      <c r="L34" s="23"/>
      <c r="M34" s="22"/>
      <c r="N34" s="25"/>
    </row>
    <row r="35" spans="1:14">
      <c r="A35" s="56"/>
      <c r="B35" s="91" t="s">
        <v>42</v>
      </c>
      <c r="C35" s="15" t="s">
        <v>27</v>
      </c>
      <c r="D35" s="11"/>
      <c r="E35" s="12"/>
      <c r="F35" s="11"/>
      <c r="G35" s="12"/>
      <c r="H35" s="11"/>
      <c r="I35" s="12"/>
      <c r="J35" s="16"/>
      <c r="K35" s="11"/>
      <c r="L35" s="12"/>
      <c r="M35" s="11"/>
      <c r="N35" s="14"/>
    </row>
    <row r="36" spans="1:14">
      <c r="A36" s="56"/>
      <c r="B36" s="580"/>
      <c r="C36" s="581" t="s">
        <v>149</v>
      </c>
      <c r="D36" s="582">
        <f t="shared" ref="D36:I36" si="14">SUM(D38:D41)</f>
        <v>629551200</v>
      </c>
      <c r="E36" s="582">
        <f t="shared" si="14"/>
        <v>98.219736310301855</v>
      </c>
      <c r="F36" s="582">
        <f t="shared" si="14"/>
        <v>695977000</v>
      </c>
      <c r="G36" s="582">
        <f t="shared" si="14"/>
        <v>99.286709834987448</v>
      </c>
      <c r="H36" s="582">
        <f t="shared" si="14"/>
        <v>698287000</v>
      </c>
      <c r="I36" s="582">
        <f t="shared" si="14"/>
        <v>99.289052691148854</v>
      </c>
      <c r="J36" s="582">
        <f t="shared" ref="J36:M36" si="15">SUM(J38:J41)</f>
        <v>2310000</v>
      </c>
      <c r="K36" s="582">
        <f t="shared" si="15"/>
        <v>212056412</v>
      </c>
      <c r="L36" s="582">
        <f t="shared" si="15"/>
        <v>100</v>
      </c>
      <c r="M36" s="582">
        <f t="shared" si="15"/>
        <v>486230588</v>
      </c>
      <c r="N36" s="583">
        <f>K36/H36%</f>
        <v>30.36808819296364</v>
      </c>
    </row>
    <row r="37" spans="1:14">
      <c r="A37" s="56"/>
      <c r="B37" s="584" t="s">
        <v>150</v>
      </c>
      <c r="C37" s="585" t="s">
        <v>151</v>
      </c>
      <c r="D37" s="586"/>
      <c r="E37" s="587"/>
      <c r="F37" s="586"/>
      <c r="G37" s="587"/>
      <c r="H37" s="586"/>
      <c r="I37" s="587"/>
      <c r="J37" s="587"/>
      <c r="K37" s="586"/>
      <c r="L37" s="587"/>
      <c r="M37" s="587"/>
      <c r="N37" s="588"/>
    </row>
    <row r="38" spans="1:14">
      <c r="A38" s="56"/>
      <c r="B38" s="580" t="s">
        <v>157</v>
      </c>
      <c r="C38" s="585" t="s">
        <v>158</v>
      </c>
      <c r="D38" s="587">
        <v>447810877</v>
      </c>
      <c r="E38" s="587">
        <f>D38/D65%</f>
        <v>69.865431526180899</v>
      </c>
      <c r="F38" s="587">
        <v>489194000</v>
      </c>
      <c r="G38" s="587">
        <f>F38/F65%</f>
        <v>69.787453796629563</v>
      </c>
      <c r="H38" s="587">
        <v>491504000</v>
      </c>
      <c r="I38" s="587">
        <f>H38/H65%</f>
        <v>69.886689217915304</v>
      </c>
      <c r="J38" s="587">
        <f t="shared" ref="J38:J41" si="16">H38-F38</f>
        <v>2310000</v>
      </c>
      <c r="K38" s="586">
        <v>157433736</v>
      </c>
      <c r="L38" s="587">
        <f>K38/K65%</f>
        <v>74.241440999199781</v>
      </c>
      <c r="M38" s="587">
        <f t="shared" ref="M38:M41" si="17">H38-K38</f>
        <v>334070264</v>
      </c>
      <c r="N38" s="588">
        <f>K38/H38%</f>
        <v>32.031018262313225</v>
      </c>
    </row>
    <row r="39" spans="1:14">
      <c r="A39" s="56"/>
      <c r="B39" s="580" t="s">
        <v>159</v>
      </c>
      <c r="C39" s="585" t="s">
        <v>160</v>
      </c>
      <c r="D39" s="587">
        <v>73259872</v>
      </c>
      <c r="E39" s="587">
        <f>D39/D65%</f>
        <v>11.429674520462301</v>
      </c>
      <c r="F39" s="587">
        <v>83367000</v>
      </c>
      <c r="G39" s="587">
        <f>F39/F65%</f>
        <v>11.892972237320198</v>
      </c>
      <c r="H39" s="587">
        <v>83367000</v>
      </c>
      <c r="I39" s="587">
        <f>H39/H65%</f>
        <v>11.853908859398794</v>
      </c>
      <c r="J39" s="587">
        <f t="shared" si="16"/>
        <v>0</v>
      </c>
      <c r="K39" s="586">
        <v>17287467</v>
      </c>
      <c r="L39" s="587">
        <f>K39/K65%</f>
        <v>8.1522962861410662</v>
      </c>
      <c r="M39" s="587">
        <f t="shared" si="17"/>
        <v>66079533</v>
      </c>
      <c r="N39" s="588">
        <f>K39/H39%</f>
        <v>20.736582820540502</v>
      </c>
    </row>
    <row r="40" spans="1:14">
      <c r="A40" s="56"/>
      <c r="B40" s="580" t="s">
        <v>161</v>
      </c>
      <c r="C40" s="585" t="s">
        <v>162</v>
      </c>
      <c r="D40" s="587"/>
      <c r="E40" s="587">
        <v>0</v>
      </c>
      <c r="F40" s="587">
        <v>0</v>
      </c>
      <c r="G40" s="587">
        <v>0</v>
      </c>
      <c r="H40" s="587">
        <v>0</v>
      </c>
      <c r="I40" s="587">
        <v>0</v>
      </c>
      <c r="J40" s="587">
        <f t="shared" si="16"/>
        <v>0</v>
      </c>
      <c r="K40" s="586"/>
      <c r="L40" s="587">
        <v>0</v>
      </c>
      <c r="M40" s="587">
        <f t="shared" si="17"/>
        <v>0</v>
      </c>
      <c r="N40" s="588"/>
    </row>
    <row r="41" spans="1:14">
      <c r="A41" s="56"/>
      <c r="B41" s="580" t="s">
        <v>163</v>
      </c>
      <c r="C41" s="585" t="s">
        <v>164</v>
      </c>
      <c r="D41" s="587">
        <v>108480451</v>
      </c>
      <c r="E41" s="587">
        <f>D41/D65%</f>
        <v>16.924630263658653</v>
      </c>
      <c r="F41" s="587">
        <v>123416000</v>
      </c>
      <c r="G41" s="587">
        <f>F41/F65%</f>
        <v>17.606283801037694</v>
      </c>
      <c r="H41" s="587">
        <v>123416000</v>
      </c>
      <c r="I41" s="587">
        <f>H41/H65%</f>
        <v>17.54845461383475</v>
      </c>
      <c r="J41" s="587">
        <f t="shared" si="16"/>
        <v>0</v>
      </c>
      <c r="K41" s="586">
        <v>37335209</v>
      </c>
      <c r="L41" s="587">
        <f>K41/K65%</f>
        <v>17.606262714659152</v>
      </c>
      <c r="M41" s="587">
        <f t="shared" si="17"/>
        <v>86080791</v>
      </c>
      <c r="N41" s="588">
        <f>K41/H41%</f>
        <v>30.251514390354572</v>
      </c>
    </row>
    <row r="42" spans="1:14">
      <c r="A42" s="56"/>
      <c r="B42" s="580"/>
      <c r="C42" s="581" t="s">
        <v>153</v>
      </c>
      <c r="D42" s="582">
        <f t="shared" ref="D42:M42" si="18">D57+D63</f>
        <v>11410814</v>
      </c>
      <c r="E42" s="582">
        <f t="shared" si="18"/>
        <v>1.7802636896981543</v>
      </c>
      <c r="F42" s="582">
        <f t="shared" si="18"/>
        <v>5000000</v>
      </c>
      <c r="G42" s="582">
        <f t="shared" si="18"/>
        <v>0.71329016501254672</v>
      </c>
      <c r="H42" s="582">
        <f t="shared" si="18"/>
        <v>5000000</v>
      </c>
      <c r="I42" s="582">
        <f t="shared" si="18"/>
        <v>0.71094730885115187</v>
      </c>
      <c r="J42" s="582">
        <f t="shared" si="18"/>
        <v>0</v>
      </c>
      <c r="K42" s="582">
        <f t="shared" si="18"/>
        <v>0</v>
      </c>
      <c r="L42" s="582">
        <f t="shared" si="18"/>
        <v>0</v>
      </c>
      <c r="M42" s="582">
        <f t="shared" si="18"/>
        <v>5000000</v>
      </c>
      <c r="N42" s="583">
        <f>K42/H42%</f>
        <v>0</v>
      </c>
    </row>
    <row r="43" spans="1:14">
      <c r="A43" s="56"/>
      <c r="B43" s="584" t="s">
        <v>150</v>
      </c>
      <c r="C43" s="585" t="s">
        <v>151</v>
      </c>
      <c r="D43" s="586"/>
      <c r="E43" s="587"/>
      <c r="F43" s="586"/>
      <c r="G43" s="587"/>
      <c r="H43" s="586"/>
      <c r="I43" s="587"/>
      <c r="J43" s="587"/>
      <c r="K43" s="586"/>
      <c r="L43" s="587"/>
      <c r="M43" s="587"/>
      <c r="N43" s="588"/>
    </row>
    <row r="44" spans="1:14">
      <c r="A44" s="56"/>
      <c r="B44" s="580" t="s">
        <v>165</v>
      </c>
      <c r="C44" s="585" t="s">
        <v>166</v>
      </c>
      <c r="D44" s="587">
        <v>0</v>
      </c>
      <c r="E44" s="587">
        <f>D44/D65%</f>
        <v>0</v>
      </c>
      <c r="F44" s="587">
        <v>1000000</v>
      </c>
      <c r="G44" s="587">
        <f>F44/F65%</f>
        <v>0.14265803300250934</v>
      </c>
      <c r="H44" s="587">
        <v>1000000</v>
      </c>
      <c r="I44" s="587">
        <f>H44/H65%</f>
        <v>0.14218946177023037</v>
      </c>
      <c r="J44" s="587">
        <f t="shared" ref="J44:J56" si="19">H44-F44</f>
        <v>0</v>
      </c>
      <c r="K44" s="587">
        <v>0</v>
      </c>
      <c r="L44" s="587">
        <f>K44/K65%</f>
        <v>0</v>
      </c>
      <c r="M44" s="587">
        <f t="shared" ref="M44:M56" si="20">H44-K44</f>
        <v>1000000</v>
      </c>
      <c r="N44" s="588">
        <f>K44/H44%</f>
        <v>0</v>
      </c>
    </row>
    <row r="45" spans="1:14">
      <c r="A45" s="56"/>
      <c r="B45" s="580" t="s">
        <v>167</v>
      </c>
      <c r="C45" s="585" t="s">
        <v>168</v>
      </c>
      <c r="D45" s="587">
        <v>907799</v>
      </c>
      <c r="E45" s="587">
        <f>D45/D65%</f>
        <v>0.14163070200288033</v>
      </c>
      <c r="F45" s="587"/>
      <c r="G45" s="587">
        <f>F45/F65%</f>
        <v>0</v>
      </c>
      <c r="H45" s="587"/>
      <c r="I45" s="587">
        <f>H45/H65%</f>
        <v>0</v>
      </c>
      <c r="J45" s="587">
        <f t="shared" si="19"/>
        <v>0</v>
      </c>
      <c r="K45" s="587"/>
      <c r="L45" s="587">
        <v>0</v>
      </c>
      <c r="M45" s="587">
        <f t="shared" si="20"/>
        <v>0</v>
      </c>
      <c r="N45" s="588">
        <v>0</v>
      </c>
    </row>
    <row r="46" spans="1:14">
      <c r="A46" s="56"/>
      <c r="B46" s="580" t="s">
        <v>169</v>
      </c>
      <c r="C46" s="585" t="s">
        <v>170</v>
      </c>
      <c r="D46" s="587">
        <v>981360</v>
      </c>
      <c r="E46" s="587">
        <f>D46/D65%</f>
        <v>0.15310735715455362</v>
      </c>
      <c r="F46" s="587">
        <v>1000000</v>
      </c>
      <c r="G46" s="587">
        <f>F46/F65%</f>
        <v>0.14265803300250934</v>
      </c>
      <c r="H46" s="587">
        <v>1000000</v>
      </c>
      <c r="I46" s="587">
        <f>H46/H65%</f>
        <v>0.14218946177023037</v>
      </c>
      <c r="J46" s="587">
        <f t="shared" si="19"/>
        <v>0</v>
      </c>
      <c r="K46" s="587">
        <v>0</v>
      </c>
      <c r="L46" s="587">
        <f>K46/K65%</f>
        <v>0</v>
      </c>
      <c r="M46" s="587">
        <f t="shared" si="20"/>
        <v>1000000</v>
      </c>
      <c r="N46" s="588">
        <f>K46/H46%</f>
        <v>0</v>
      </c>
    </row>
    <row r="47" spans="1:14">
      <c r="A47" s="56"/>
      <c r="B47" s="580" t="s">
        <v>409</v>
      </c>
      <c r="C47" s="585" t="s">
        <v>410</v>
      </c>
      <c r="D47" s="587">
        <v>500000</v>
      </c>
      <c r="E47" s="587">
        <f>D47/D65%</f>
        <v>7.8007742905026517E-2</v>
      </c>
      <c r="F47" s="587"/>
      <c r="G47" s="587">
        <f>F47/F65%</f>
        <v>0</v>
      </c>
      <c r="H47" s="587"/>
      <c r="I47" s="587">
        <f>H47/H65%</f>
        <v>0</v>
      </c>
      <c r="J47" s="587">
        <f t="shared" si="19"/>
        <v>0</v>
      </c>
      <c r="K47" s="587"/>
      <c r="L47" s="587">
        <v>0</v>
      </c>
      <c r="M47" s="587">
        <f t="shared" si="20"/>
        <v>0</v>
      </c>
      <c r="N47" s="588">
        <v>0</v>
      </c>
    </row>
    <row r="48" spans="1:14">
      <c r="A48" s="56"/>
      <c r="B48" s="580" t="s">
        <v>390</v>
      </c>
      <c r="C48" s="585" t="s">
        <v>391</v>
      </c>
      <c r="D48" s="587">
        <v>905465</v>
      </c>
      <c r="E48" s="587">
        <f>D48/D65%</f>
        <v>0.14126656185899966</v>
      </c>
      <c r="F48" s="587">
        <v>1000000</v>
      </c>
      <c r="G48" s="587">
        <f>F48/F65%</f>
        <v>0.14265803300250934</v>
      </c>
      <c r="H48" s="587">
        <v>1000000</v>
      </c>
      <c r="I48" s="587">
        <f>H48/H65%</f>
        <v>0.14218946177023037</v>
      </c>
      <c r="J48" s="587">
        <f t="shared" si="19"/>
        <v>0</v>
      </c>
      <c r="K48" s="587">
        <v>0</v>
      </c>
      <c r="L48" s="587">
        <f>K48/K65%</f>
        <v>0</v>
      </c>
      <c r="M48" s="587">
        <f t="shared" si="20"/>
        <v>1000000</v>
      </c>
      <c r="N48" s="588">
        <f t="shared" ref="N48:N56" si="21">K48/H48%</f>
        <v>0</v>
      </c>
    </row>
    <row r="49" spans="1:14">
      <c r="A49" s="56"/>
      <c r="B49" s="580" t="s">
        <v>350</v>
      </c>
      <c r="C49" s="585" t="s">
        <v>351</v>
      </c>
      <c r="D49" s="587">
        <v>997680</v>
      </c>
      <c r="E49" s="587">
        <f>D49/D65%</f>
        <v>0.15565352988297371</v>
      </c>
      <c r="F49" s="587">
        <v>1000000</v>
      </c>
      <c r="G49" s="587">
        <f>F49/F65%</f>
        <v>0.14265803300250934</v>
      </c>
      <c r="H49" s="587">
        <v>1000000</v>
      </c>
      <c r="I49" s="587">
        <f>H49/H65%</f>
        <v>0.14218946177023037</v>
      </c>
      <c r="J49" s="587">
        <f t="shared" si="19"/>
        <v>0</v>
      </c>
      <c r="K49" s="587">
        <v>0</v>
      </c>
      <c r="L49" s="587">
        <f>K49/K65%</f>
        <v>0</v>
      </c>
      <c r="M49" s="587">
        <f t="shared" si="20"/>
        <v>1000000</v>
      </c>
      <c r="N49" s="588">
        <f t="shared" si="21"/>
        <v>0</v>
      </c>
    </row>
    <row r="50" spans="1:14">
      <c r="A50" s="56"/>
      <c r="B50" s="580" t="s">
        <v>171</v>
      </c>
      <c r="C50" s="585" t="s">
        <v>172</v>
      </c>
      <c r="D50" s="587">
        <v>725809</v>
      </c>
      <c r="E50" s="587">
        <f>D50/D65%</f>
        <v>0.11323744374030877</v>
      </c>
      <c r="F50" s="587"/>
      <c r="G50" s="587">
        <f>F50/F65%</f>
        <v>0</v>
      </c>
      <c r="H50" s="587"/>
      <c r="I50" s="587">
        <f>H50/H65%</f>
        <v>0</v>
      </c>
      <c r="J50" s="587">
        <f t="shared" si="19"/>
        <v>0</v>
      </c>
      <c r="K50" s="587"/>
      <c r="L50" s="587">
        <v>0</v>
      </c>
      <c r="M50" s="587">
        <f t="shared" si="20"/>
        <v>0</v>
      </c>
      <c r="N50" s="588">
        <v>0</v>
      </c>
    </row>
    <row r="51" spans="1:14">
      <c r="A51" s="56"/>
      <c r="B51" s="580" t="s">
        <v>352</v>
      </c>
      <c r="C51" s="585" t="s">
        <v>353</v>
      </c>
      <c r="D51" s="587">
        <v>852100</v>
      </c>
      <c r="E51" s="587">
        <f>D51/D65%</f>
        <v>0.13294079545874618</v>
      </c>
      <c r="F51" s="587"/>
      <c r="G51" s="587">
        <f>F51/F65%</f>
        <v>0</v>
      </c>
      <c r="H51" s="587"/>
      <c r="I51" s="587">
        <f>H51/H65%</f>
        <v>0</v>
      </c>
      <c r="J51" s="587">
        <f t="shared" si="19"/>
        <v>0</v>
      </c>
      <c r="K51" s="587"/>
      <c r="L51" s="587">
        <v>0</v>
      </c>
      <c r="M51" s="587">
        <f t="shared" si="20"/>
        <v>0</v>
      </c>
      <c r="N51" s="588">
        <v>0</v>
      </c>
    </row>
    <row r="52" spans="1:14">
      <c r="A52" s="56"/>
      <c r="B52" s="580" t="s">
        <v>411</v>
      </c>
      <c r="C52" s="585" t="s">
        <v>412</v>
      </c>
      <c r="D52" s="587">
        <v>979147</v>
      </c>
      <c r="E52" s="587">
        <f>D52/D65%</f>
        <v>0.152762094884456</v>
      </c>
      <c r="F52" s="587"/>
      <c r="G52" s="587">
        <f>F52/F65%</f>
        <v>0</v>
      </c>
      <c r="H52" s="587"/>
      <c r="I52" s="587">
        <f>H52/H65%</f>
        <v>0</v>
      </c>
      <c r="J52" s="587">
        <f t="shared" si="19"/>
        <v>0</v>
      </c>
      <c r="K52" s="587"/>
      <c r="L52" s="587">
        <v>0</v>
      </c>
      <c r="M52" s="587">
        <f t="shared" si="20"/>
        <v>0</v>
      </c>
      <c r="N52" s="588">
        <v>0</v>
      </c>
    </row>
    <row r="53" spans="1:14">
      <c r="A53" s="56"/>
      <c r="B53" s="580" t="s">
        <v>413</v>
      </c>
      <c r="C53" s="585" t="s">
        <v>414</v>
      </c>
      <c r="D53" s="587">
        <v>817404</v>
      </c>
      <c r="E53" s="587">
        <f>D53/D65%</f>
        <v>0.12752768216308058</v>
      </c>
      <c r="F53" s="587"/>
      <c r="G53" s="587">
        <f>F53/F65%</f>
        <v>0</v>
      </c>
      <c r="H53" s="587"/>
      <c r="I53" s="587">
        <f>H53/H65%</f>
        <v>0</v>
      </c>
      <c r="J53" s="587">
        <f t="shared" si="19"/>
        <v>0</v>
      </c>
      <c r="K53" s="587"/>
      <c r="L53" s="587">
        <v>0</v>
      </c>
      <c r="M53" s="587">
        <f t="shared" si="20"/>
        <v>0</v>
      </c>
      <c r="N53" s="588">
        <v>0</v>
      </c>
    </row>
    <row r="54" spans="1:14">
      <c r="A54" s="56"/>
      <c r="B54" s="580" t="s">
        <v>354</v>
      </c>
      <c r="C54" s="585" t="s">
        <v>355</v>
      </c>
      <c r="D54" s="587">
        <v>929800</v>
      </c>
      <c r="E54" s="587">
        <f>D54/D65%</f>
        <v>0.14506319870618731</v>
      </c>
      <c r="F54" s="587"/>
      <c r="G54" s="587">
        <f>F54/F65%</f>
        <v>0</v>
      </c>
      <c r="H54" s="587"/>
      <c r="I54" s="587">
        <f>H54/H65%</f>
        <v>0</v>
      </c>
      <c r="J54" s="587">
        <f t="shared" si="19"/>
        <v>0</v>
      </c>
      <c r="K54" s="587"/>
      <c r="L54" s="587">
        <v>0</v>
      </c>
      <c r="M54" s="587">
        <f t="shared" si="20"/>
        <v>0</v>
      </c>
      <c r="N54" s="588">
        <v>0</v>
      </c>
    </row>
    <row r="55" spans="1:14" ht="18">
      <c r="A55" s="56"/>
      <c r="B55" s="580" t="s">
        <v>415</v>
      </c>
      <c r="C55" s="585" t="s">
        <v>416</v>
      </c>
      <c r="D55" s="587">
        <v>243000</v>
      </c>
      <c r="E55" s="587">
        <f>D55/D65%</f>
        <v>3.7911763051842885E-2</v>
      </c>
      <c r="F55" s="587"/>
      <c r="G55" s="587">
        <f>F55/F65%</f>
        <v>0</v>
      </c>
      <c r="H55" s="587"/>
      <c r="I55" s="587">
        <f>H55/H65%</f>
        <v>0</v>
      </c>
      <c r="J55" s="587">
        <f t="shared" si="19"/>
        <v>0</v>
      </c>
      <c r="K55" s="587"/>
      <c r="L55" s="587">
        <v>0</v>
      </c>
      <c r="M55" s="587">
        <f t="shared" si="20"/>
        <v>0</v>
      </c>
      <c r="N55" s="588">
        <v>0</v>
      </c>
    </row>
    <row r="56" spans="1:14">
      <c r="A56" s="56"/>
      <c r="B56" s="589" t="s">
        <v>723</v>
      </c>
      <c r="C56" s="590" t="s">
        <v>448</v>
      </c>
      <c r="D56" s="587">
        <v>982800</v>
      </c>
      <c r="E56" s="591">
        <f>D56/D65%</f>
        <v>0.15333201945412012</v>
      </c>
      <c r="F56" s="587">
        <v>1000000</v>
      </c>
      <c r="G56" s="591">
        <f>F56/F65%</f>
        <v>0.14265803300250934</v>
      </c>
      <c r="H56" s="587">
        <v>1000000</v>
      </c>
      <c r="I56" s="591">
        <f>H56/H65%</f>
        <v>0.14218946177023037</v>
      </c>
      <c r="J56" s="591">
        <f t="shared" si="19"/>
        <v>0</v>
      </c>
      <c r="K56" s="587">
        <v>0</v>
      </c>
      <c r="L56" s="591">
        <f>K56/K65%</f>
        <v>0</v>
      </c>
      <c r="M56" s="591">
        <f t="shared" si="20"/>
        <v>1000000</v>
      </c>
      <c r="N56" s="592">
        <f t="shared" si="21"/>
        <v>0</v>
      </c>
    </row>
    <row r="57" spans="1:14">
      <c r="A57" s="56"/>
      <c r="B57" s="580"/>
      <c r="C57" s="593" t="s">
        <v>141</v>
      </c>
      <c r="D57" s="594">
        <f t="shared" ref="D57:M57" si="22">SUM(D44:D56)</f>
        <v>9822364</v>
      </c>
      <c r="E57" s="594">
        <f t="shared" si="22"/>
        <v>1.5324408912631755</v>
      </c>
      <c r="F57" s="594">
        <f t="shared" si="22"/>
        <v>5000000</v>
      </c>
      <c r="G57" s="594">
        <f t="shared" si="22"/>
        <v>0.71329016501254672</v>
      </c>
      <c r="H57" s="594">
        <f t="shared" si="22"/>
        <v>5000000</v>
      </c>
      <c r="I57" s="594">
        <f t="shared" si="22"/>
        <v>0.71094730885115187</v>
      </c>
      <c r="J57" s="594">
        <f t="shared" si="22"/>
        <v>0</v>
      </c>
      <c r="K57" s="594">
        <f t="shared" si="22"/>
        <v>0</v>
      </c>
      <c r="L57" s="594">
        <f t="shared" si="22"/>
        <v>0</v>
      </c>
      <c r="M57" s="594">
        <f t="shared" si="22"/>
        <v>5000000</v>
      </c>
      <c r="N57" s="595">
        <f>K57/H57%</f>
        <v>0</v>
      </c>
    </row>
    <row r="58" spans="1:14">
      <c r="A58" s="56"/>
      <c r="B58" s="584" t="s">
        <v>150</v>
      </c>
      <c r="C58" s="585" t="s">
        <v>151</v>
      </c>
      <c r="D58" s="586"/>
      <c r="E58" s="587"/>
      <c r="F58" s="586"/>
      <c r="G58" s="587"/>
      <c r="H58" s="586"/>
      <c r="I58" s="587"/>
      <c r="J58" s="587"/>
      <c r="K58" s="586"/>
      <c r="L58" s="587"/>
      <c r="M58" s="587"/>
      <c r="N58" s="588"/>
    </row>
    <row r="59" spans="1:14">
      <c r="A59" s="56"/>
      <c r="B59" s="580" t="s">
        <v>173</v>
      </c>
      <c r="C59" s="585" t="s">
        <v>174</v>
      </c>
      <c r="D59" s="586">
        <v>2400</v>
      </c>
      <c r="E59" s="587">
        <f>D59/D65%</f>
        <v>3.7443716594412723E-4</v>
      </c>
      <c r="F59" s="586"/>
      <c r="G59" s="587">
        <f>F59/F65%</f>
        <v>0</v>
      </c>
      <c r="H59" s="586"/>
      <c r="I59" s="587">
        <f>H59/H65%</f>
        <v>0</v>
      </c>
      <c r="J59" s="587">
        <f t="shared" ref="J59:J62" si="23">H59-F59</f>
        <v>0</v>
      </c>
      <c r="K59" s="586"/>
      <c r="L59" s="587">
        <f>K59/K65%</f>
        <v>0</v>
      </c>
      <c r="M59" s="587">
        <f t="shared" ref="M59:M62" si="24">H59-K59</f>
        <v>0</v>
      </c>
      <c r="N59" s="588">
        <v>0</v>
      </c>
    </row>
    <row r="60" spans="1:14" ht="18">
      <c r="A60" s="56"/>
      <c r="B60" s="580" t="s">
        <v>175</v>
      </c>
      <c r="C60" s="585" t="s">
        <v>176</v>
      </c>
      <c r="D60" s="586">
        <v>2260</v>
      </c>
      <c r="E60" s="587">
        <f>D60/D65%</f>
        <v>3.5259499793071985E-4</v>
      </c>
      <c r="F60" s="586"/>
      <c r="G60" s="587">
        <f>F60/F65%</f>
        <v>0</v>
      </c>
      <c r="H60" s="586"/>
      <c r="I60" s="587">
        <f>H60/H65%</f>
        <v>0</v>
      </c>
      <c r="J60" s="587">
        <f t="shared" si="23"/>
        <v>0</v>
      </c>
      <c r="K60" s="586"/>
      <c r="L60" s="587">
        <f>K60/K65%</f>
        <v>0</v>
      </c>
      <c r="M60" s="587">
        <f t="shared" si="24"/>
        <v>0</v>
      </c>
      <c r="N60" s="588">
        <v>0</v>
      </c>
    </row>
    <row r="61" spans="1:14">
      <c r="A61" s="56"/>
      <c r="B61" s="580" t="s">
        <v>177</v>
      </c>
      <c r="C61" s="585" t="s">
        <v>178</v>
      </c>
      <c r="D61" s="586">
        <v>1346590</v>
      </c>
      <c r="E61" s="587">
        <f>D61/D65%</f>
        <v>0.2100888930369593</v>
      </c>
      <c r="F61" s="586"/>
      <c r="G61" s="587">
        <f>F61/F65%</f>
        <v>0</v>
      </c>
      <c r="H61" s="586"/>
      <c r="I61" s="587">
        <f>H61/H65%</f>
        <v>0</v>
      </c>
      <c r="J61" s="587">
        <f t="shared" si="23"/>
        <v>0</v>
      </c>
      <c r="K61" s="586"/>
      <c r="L61" s="587">
        <f>K61/K65%</f>
        <v>0</v>
      </c>
      <c r="M61" s="587">
        <f t="shared" si="24"/>
        <v>0</v>
      </c>
      <c r="N61" s="588">
        <v>0</v>
      </c>
    </row>
    <row r="62" spans="1:14">
      <c r="A62" s="56"/>
      <c r="B62" s="580" t="s">
        <v>179</v>
      </c>
      <c r="C62" s="585" t="s">
        <v>180</v>
      </c>
      <c r="D62" s="586">
        <v>237200</v>
      </c>
      <c r="E62" s="587">
        <f>D62/D65%</f>
        <v>3.7006873234144574E-2</v>
      </c>
      <c r="F62" s="586"/>
      <c r="G62" s="587">
        <f>F62/F65%</f>
        <v>0</v>
      </c>
      <c r="H62" s="586"/>
      <c r="I62" s="587">
        <f>H62/H65%</f>
        <v>0</v>
      </c>
      <c r="J62" s="587">
        <f t="shared" si="23"/>
        <v>0</v>
      </c>
      <c r="K62" s="586"/>
      <c r="L62" s="587">
        <f>K62/K65%</f>
        <v>0</v>
      </c>
      <c r="M62" s="587">
        <f t="shared" si="24"/>
        <v>0</v>
      </c>
      <c r="N62" s="588">
        <v>0</v>
      </c>
    </row>
    <row r="63" spans="1:14">
      <c r="A63" s="56"/>
      <c r="B63" s="580"/>
      <c r="C63" s="593" t="s">
        <v>142</v>
      </c>
      <c r="D63" s="594">
        <f t="shared" ref="D63:M63" si="25">SUM(D59:D62)</f>
        <v>1588450</v>
      </c>
      <c r="E63" s="594">
        <f t="shared" si="25"/>
        <v>0.24782279843497873</v>
      </c>
      <c r="F63" s="594">
        <f t="shared" si="25"/>
        <v>0</v>
      </c>
      <c r="G63" s="594">
        <f t="shared" si="25"/>
        <v>0</v>
      </c>
      <c r="H63" s="594">
        <f t="shared" si="25"/>
        <v>0</v>
      </c>
      <c r="I63" s="594">
        <f t="shared" si="25"/>
        <v>0</v>
      </c>
      <c r="J63" s="594">
        <f t="shared" si="25"/>
        <v>0</v>
      </c>
      <c r="K63" s="594">
        <f t="shared" si="25"/>
        <v>0</v>
      </c>
      <c r="L63" s="594">
        <f t="shared" si="25"/>
        <v>0</v>
      </c>
      <c r="M63" s="594">
        <f t="shared" si="25"/>
        <v>0</v>
      </c>
      <c r="N63" s="595">
        <v>0</v>
      </c>
    </row>
    <row r="64" spans="1:14">
      <c r="A64" s="56"/>
      <c r="B64" s="584" t="s">
        <v>150</v>
      </c>
      <c r="C64" s="585" t="s">
        <v>151</v>
      </c>
      <c r="D64" s="586"/>
      <c r="E64" s="587"/>
      <c r="F64" s="586"/>
      <c r="G64" s="587"/>
      <c r="H64" s="586"/>
      <c r="I64" s="587"/>
      <c r="J64" s="587"/>
      <c r="K64" s="586"/>
      <c r="L64" s="587"/>
      <c r="M64" s="587"/>
      <c r="N64" s="588"/>
    </row>
    <row r="65" spans="1:14">
      <c r="A65" s="56"/>
      <c r="B65" s="580"/>
      <c r="C65" s="596" t="s">
        <v>147</v>
      </c>
      <c r="D65" s="597">
        <f t="shared" ref="D65" si="26">D36+D42</f>
        <v>640962014</v>
      </c>
      <c r="E65" s="597"/>
      <c r="F65" s="597">
        <f t="shared" ref="F65" si="27">F36+F42</f>
        <v>700977000</v>
      </c>
      <c r="G65" s="597"/>
      <c r="H65" s="597">
        <f t="shared" ref="H65" si="28">H36+H42</f>
        <v>703287000</v>
      </c>
      <c r="I65" s="597"/>
      <c r="J65" s="597">
        <f t="shared" ref="J65:K65" si="29">J36+J42</f>
        <v>2310000</v>
      </c>
      <c r="K65" s="597">
        <f t="shared" si="29"/>
        <v>212056412</v>
      </c>
      <c r="L65" s="597"/>
      <c r="M65" s="597">
        <f>M36+M42</f>
        <v>491230588</v>
      </c>
      <c r="N65" s="595">
        <f>K65/H65*100</f>
        <v>30.152187087206215</v>
      </c>
    </row>
    <row r="66" spans="1:14">
      <c r="A66" s="56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</row>
    <row r="67" spans="1:14">
      <c r="A67" s="56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</row>
    <row r="68" spans="1:14">
      <c r="A68" s="56"/>
      <c r="B68" s="57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</row>
    <row r="69" spans="1:14" ht="24.75" customHeight="1">
      <c r="A69" s="3"/>
      <c r="B69" s="826" t="s">
        <v>156</v>
      </c>
      <c r="C69" s="58" t="s">
        <v>456</v>
      </c>
      <c r="D69" s="829" t="s">
        <v>68</v>
      </c>
      <c r="E69" s="830"/>
      <c r="F69" s="44" t="s">
        <v>69</v>
      </c>
      <c r="G69" s="835"/>
      <c r="H69" s="836"/>
      <c r="I69" s="836"/>
      <c r="J69" s="836"/>
      <c r="K69" s="836"/>
      <c r="L69" s="836"/>
      <c r="M69" s="837"/>
      <c r="N69" s="3"/>
    </row>
    <row r="70" spans="1:14" ht="21" customHeight="1">
      <c r="A70" s="3"/>
      <c r="B70" s="827"/>
      <c r="C70" s="42" t="s">
        <v>359</v>
      </c>
      <c r="D70" s="831"/>
      <c r="E70" s="832"/>
      <c r="F70" s="42" t="s">
        <v>70</v>
      </c>
      <c r="G70" s="818"/>
      <c r="H70" s="819"/>
      <c r="I70" s="819"/>
      <c r="J70" s="819"/>
      <c r="K70" s="819"/>
      <c r="L70" s="819"/>
      <c r="M70" s="838"/>
      <c r="N70" s="3"/>
    </row>
    <row r="71" spans="1:14" ht="22.5" customHeight="1">
      <c r="A71" s="3"/>
      <c r="B71" s="828"/>
      <c r="C71" s="45" t="s">
        <v>360</v>
      </c>
      <c r="D71" s="833"/>
      <c r="E71" s="834"/>
      <c r="F71" s="45" t="s">
        <v>71</v>
      </c>
      <c r="G71" s="839"/>
      <c r="H71" s="840"/>
      <c r="I71" s="840"/>
      <c r="J71" s="840"/>
      <c r="K71" s="840"/>
      <c r="L71" s="840"/>
      <c r="M71" s="841"/>
      <c r="N71" s="3"/>
    </row>
    <row r="72" spans="1:14">
      <c r="A72" s="3"/>
      <c r="B72" s="3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4" spans="1:14">
      <c r="B74" s="580" t="s">
        <v>43</v>
      </c>
      <c r="C74" s="715" t="s">
        <v>44</v>
      </c>
      <c r="D74" s="587">
        <v>472203862</v>
      </c>
      <c r="E74" s="587">
        <v>73.671114931313241</v>
      </c>
      <c r="F74" s="587">
        <v>520470000</v>
      </c>
      <c r="G74" s="587">
        <v>74.249226436816045</v>
      </c>
      <c r="H74" s="587">
        <v>520470000</v>
      </c>
      <c r="I74" s="587">
        <v>74.005349167551799</v>
      </c>
      <c r="J74" s="587">
        <v>0</v>
      </c>
      <c r="K74" s="587">
        <v>166223400</v>
      </c>
      <c r="L74" s="587">
        <v>78.386405972010877</v>
      </c>
      <c r="M74" s="587">
        <v>354246600</v>
      </c>
      <c r="N74" s="588">
        <v>31.937172171306702</v>
      </c>
    </row>
    <row r="75" spans="1:14">
      <c r="B75" s="580" t="s">
        <v>45</v>
      </c>
      <c r="C75" s="715" t="s">
        <v>46</v>
      </c>
      <c r="D75" s="587">
        <v>78192646</v>
      </c>
      <c r="E75" s="587">
        <v>12.199263652463499</v>
      </c>
      <c r="F75" s="587">
        <v>88770000</v>
      </c>
      <c r="G75" s="587">
        <v>12.663753589632755</v>
      </c>
      <c r="H75" s="587">
        <v>88770000</v>
      </c>
      <c r="I75" s="587">
        <v>12.62215852134335</v>
      </c>
      <c r="J75" s="587">
        <v>0</v>
      </c>
      <c r="K75" s="587">
        <v>27156192</v>
      </c>
      <c r="L75" s="587">
        <v>12.806116893084091</v>
      </c>
      <c r="M75" s="587">
        <v>61613808</v>
      </c>
      <c r="N75" s="588">
        <v>30.591632308212233</v>
      </c>
    </row>
    <row r="76" spans="1:14">
      <c r="B76" s="580" t="s">
        <v>47</v>
      </c>
      <c r="C76" s="715" t="s">
        <v>48</v>
      </c>
      <c r="D76" s="587">
        <v>75235822</v>
      </c>
      <c r="E76" s="587">
        <v>11.737953319648675</v>
      </c>
      <c r="F76" s="587">
        <v>86737000</v>
      </c>
      <c r="G76" s="587">
        <v>12.373729808538654</v>
      </c>
      <c r="H76" s="587">
        <v>86737000</v>
      </c>
      <c r="I76" s="587">
        <v>12.33308734556447</v>
      </c>
      <c r="J76" s="587">
        <v>0</v>
      </c>
      <c r="K76" s="587">
        <v>17738420</v>
      </c>
      <c r="L76" s="587">
        <v>8.3649533785377823</v>
      </c>
      <c r="M76" s="587">
        <v>68998580</v>
      </c>
      <c r="N76" s="588">
        <v>20.450811072552661</v>
      </c>
    </row>
    <row r="77" spans="1:14">
      <c r="B77" s="580" t="s">
        <v>49</v>
      </c>
      <c r="C77" s="715" t="s">
        <v>50</v>
      </c>
      <c r="D77" s="587">
        <v>0</v>
      </c>
      <c r="E77" s="587">
        <v>0</v>
      </c>
      <c r="F77" s="587">
        <v>0</v>
      </c>
      <c r="G77" s="587">
        <v>0</v>
      </c>
      <c r="H77" s="587">
        <v>0</v>
      </c>
      <c r="I77" s="587">
        <v>0</v>
      </c>
      <c r="J77" s="587">
        <v>0</v>
      </c>
      <c r="K77" s="587"/>
      <c r="L77" s="587">
        <v>0</v>
      </c>
      <c r="M77" s="587">
        <v>0</v>
      </c>
      <c r="N77" s="588"/>
    </row>
    <row r="78" spans="1:14">
      <c r="B78" s="580" t="s">
        <v>51</v>
      </c>
      <c r="C78" s="715" t="s">
        <v>52</v>
      </c>
      <c r="D78" s="587">
        <v>0</v>
      </c>
      <c r="E78" s="587"/>
      <c r="F78" s="587">
        <v>0</v>
      </c>
      <c r="G78" s="587"/>
      <c r="H78" s="587">
        <v>0</v>
      </c>
      <c r="I78" s="587"/>
      <c r="J78" s="587">
        <v>0</v>
      </c>
      <c r="K78" s="587"/>
      <c r="L78" s="587"/>
      <c r="M78" s="587">
        <v>0</v>
      </c>
      <c r="N78" s="588"/>
    </row>
    <row r="79" spans="1:14">
      <c r="B79" s="580" t="s">
        <v>53</v>
      </c>
      <c r="C79" s="715" t="s">
        <v>54</v>
      </c>
      <c r="D79" s="587">
        <v>0</v>
      </c>
      <c r="E79" s="587">
        <v>0</v>
      </c>
      <c r="F79" s="587">
        <v>0</v>
      </c>
      <c r="G79" s="587">
        <v>0</v>
      </c>
      <c r="H79" s="587">
        <v>0</v>
      </c>
      <c r="I79" s="587">
        <v>0</v>
      </c>
      <c r="J79" s="587">
        <v>0</v>
      </c>
      <c r="K79" s="587"/>
      <c r="L79" s="587">
        <v>0</v>
      </c>
      <c r="M79" s="587">
        <v>0</v>
      </c>
      <c r="N79" s="588"/>
    </row>
    <row r="80" spans="1:14">
      <c r="B80" s="580" t="s">
        <v>55</v>
      </c>
      <c r="C80" s="715" t="s">
        <v>56</v>
      </c>
      <c r="D80" s="587">
        <v>3918870</v>
      </c>
      <c r="E80" s="587">
        <v>0.61140440687644249</v>
      </c>
      <c r="F80" s="587">
        <v>0</v>
      </c>
      <c r="G80" s="587">
        <v>0</v>
      </c>
      <c r="H80" s="587">
        <v>2310000</v>
      </c>
      <c r="I80" s="587">
        <v>0.32845765668923216</v>
      </c>
      <c r="J80" s="587">
        <v>2310000</v>
      </c>
      <c r="K80" s="587">
        <v>938400</v>
      </c>
      <c r="L80" s="587">
        <v>0.44252375636724439</v>
      </c>
      <c r="M80" s="587">
        <v>1371600</v>
      </c>
      <c r="N80" s="588">
        <v>40.623376623376622</v>
      </c>
    </row>
    <row r="81" spans="2:14">
      <c r="B81" s="716"/>
      <c r="C81" s="717" t="s">
        <v>140</v>
      </c>
      <c r="D81" s="718">
        <v>629551200</v>
      </c>
      <c r="E81" s="594">
        <v>98.219736310301855</v>
      </c>
      <c r="F81" s="594">
        <v>695977000</v>
      </c>
      <c r="G81" s="594">
        <v>99.286709834987448</v>
      </c>
      <c r="H81" s="594">
        <v>698287000</v>
      </c>
      <c r="I81" s="594">
        <v>99.289052691148854</v>
      </c>
      <c r="J81" s="594">
        <v>2310000</v>
      </c>
      <c r="K81" s="718">
        <v>212056412</v>
      </c>
      <c r="L81" s="594">
        <v>100</v>
      </c>
      <c r="M81" s="594">
        <v>486230588</v>
      </c>
      <c r="N81" s="595">
        <v>30.36808819296364</v>
      </c>
    </row>
  </sheetData>
  <mergeCells count="26">
    <mergeCell ref="B13:C13"/>
    <mergeCell ref="B34:C34"/>
    <mergeCell ref="B69:B71"/>
    <mergeCell ref="D69:E71"/>
    <mergeCell ref="G69:M69"/>
    <mergeCell ref="G70:M70"/>
    <mergeCell ref="G71:M71"/>
    <mergeCell ref="A5:A6"/>
    <mergeCell ref="C8:E8"/>
    <mergeCell ref="F8:G8"/>
    <mergeCell ref="H8:N8"/>
    <mergeCell ref="B9:C12"/>
    <mergeCell ref="D9:N9"/>
    <mergeCell ref="F10:G10"/>
    <mergeCell ref="N10:N11"/>
    <mergeCell ref="H10:I10"/>
    <mergeCell ref="K10:L10"/>
    <mergeCell ref="M10:M11"/>
    <mergeCell ref="D10:E10"/>
    <mergeCell ref="B2:N2"/>
    <mergeCell ref="B3:N3"/>
    <mergeCell ref="B4:N4"/>
    <mergeCell ref="B6:B7"/>
    <mergeCell ref="C6:E7"/>
    <mergeCell ref="F6:G7"/>
    <mergeCell ref="H6:N7"/>
  </mergeCells>
  <pageMargins left="0.17" right="0.17" top="0.17" bottom="0.17" header="0.17" footer="0.17"/>
  <pageSetup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44C14-1A97-4D57-82F1-64F0B09901F0}">
  <dimension ref="A1:N54"/>
  <sheetViews>
    <sheetView zoomScale="110" zoomScaleNormal="110" workbookViewId="0">
      <pane xSplit="5" ySplit="12" topLeftCell="F43" activePane="bottomRight" state="frozen"/>
      <selection pane="topRight" activeCell="F1" sqref="F1"/>
      <selection pane="bottomLeft" activeCell="A13" sqref="A13"/>
      <selection pane="bottomRight" activeCell="C43" sqref="C43"/>
    </sheetView>
  </sheetViews>
  <sheetFormatPr defaultRowHeight="15"/>
  <cols>
    <col min="1" max="1" width="1.5703125" customWidth="1"/>
    <col min="2" max="2" width="11" customWidth="1"/>
    <col min="3" max="3" width="38.140625" customWidth="1"/>
    <col min="4" max="4" width="12.28515625" customWidth="1"/>
    <col min="5" max="5" width="6.28515625" customWidth="1"/>
    <col min="6" max="6" width="12.85546875" customWidth="1"/>
    <col min="7" max="7" width="7.140625" customWidth="1"/>
    <col min="8" max="8" width="12.85546875" customWidth="1"/>
    <col min="9" max="9" width="7.28515625" customWidth="1"/>
    <col min="10" max="10" width="10.7109375" customWidth="1"/>
    <col min="11" max="11" width="13.28515625" customWidth="1"/>
    <col min="12" max="12" width="7.42578125" customWidth="1"/>
    <col min="13" max="13" width="10.28515625" customWidth="1"/>
    <col min="14" max="14" width="7.140625" customWidth="1"/>
  </cols>
  <sheetData>
    <row r="1" spans="1:14">
      <c r="A1" s="59"/>
      <c r="B1" s="60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>
      <c r="A2" s="59"/>
      <c r="B2" s="753" t="s">
        <v>132</v>
      </c>
      <c r="C2" s="753"/>
      <c r="D2" s="753"/>
      <c r="E2" s="753"/>
      <c r="F2" s="753"/>
      <c r="G2" s="753"/>
      <c r="H2" s="753"/>
      <c r="I2" s="753"/>
      <c r="J2" s="753"/>
      <c r="K2" s="753"/>
      <c r="L2" s="753"/>
      <c r="M2" s="753"/>
      <c r="N2" s="753"/>
    </row>
    <row r="3" spans="1:14">
      <c r="A3" s="59"/>
      <c r="B3" s="804" t="s">
        <v>680</v>
      </c>
      <c r="C3" s="804"/>
      <c r="D3" s="804"/>
      <c r="E3" s="804"/>
      <c r="F3" s="804"/>
      <c r="G3" s="804"/>
      <c r="H3" s="804"/>
      <c r="I3" s="804"/>
      <c r="J3" s="804"/>
      <c r="K3" s="804"/>
      <c r="L3" s="804"/>
      <c r="M3" s="804"/>
      <c r="N3" s="804"/>
    </row>
    <row r="4" spans="1:14">
      <c r="A4" s="59"/>
      <c r="B4" s="755" t="s">
        <v>1</v>
      </c>
      <c r="C4" s="755"/>
      <c r="D4" s="755"/>
      <c r="E4" s="755"/>
      <c r="F4" s="755"/>
      <c r="G4" s="755"/>
      <c r="H4" s="755"/>
      <c r="I4" s="755"/>
      <c r="J4" s="755"/>
      <c r="K4" s="755"/>
      <c r="L4" s="755"/>
      <c r="M4" s="755"/>
      <c r="N4" s="755"/>
    </row>
    <row r="5" spans="1:14" ht="15.75" thickBot="1">
      <c r="A5" s="84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6.5" thickTop="1" thickBot="1">
      <c r="A6" s="842"/>
      <c r="B6" s="806" t="s">
        <v>133</v>
      </c>
      <c r="C6" s="758" t="s">
        <v>677</v>
      </c>
      <c r="D6" s="758"/>
      <c r="E6" s="758"/>
      <c r="F6" s="807" t="s">
        <v>3</v>
      </c>
      <c r="G6" s="807"/>
      <c r="H6" s="808" t="s">
        <v>4</v>
      </c>
      <c r="I6" s="808"/>
      <c r="J6" s="808"/>
      <c r="K6" s="808"/>
      <c r="L6" s="808"/>
      <c r="M6" s="808"/>
      <c r="N6" s="808"/>
    </row>
    <row r="7" spans="1:14" ht="15.75" thickTop="1">
      <c r="A7" s="59"/>
      <c r="B7" s="806"/>
      <c r="C7" s="758"/>
      <c r="D7" s="758"/>
      <c r="E7" s="758"/>
      <c r="F7" s="807"/>
      <c r="G7" s="807"/>
      <c r="H7" s="808"/>
      <c r="I7" s="808"/>
      <c r="J7" s="808"/>
      <c r="K7" s="808"/>
      <c r="L7" s="808"/>
      <c r="M7" s="808"/>
      <c r="N7" s="808"/>
    </row>
    <row r="8" spans="1:14">
      <c r="A8" s="59"/>
      <c r="B8" s="116" t="s">
        <v>134</v>
      </c>
      <c r="C8" s="809" t="s">
        <v>33</v>
      </c>
      <c r="D8" s="809"/>
      <c r="E8" s="809"/>
      <c r="F8" s="810" t="s">
        <v>135</v>
      </c>
      <c r="G8" s="810"/>
      <c r="H8" s="811" t="s">
        <v>32</v>
      </c>
      <c r="I8" s="811"/>
      <c r="J8" s="811"/>
      <c r="K8" s="811"/>
      <c r="L8" s="811"/>
      <c r="M8" s="811"/>
      <c r="N8" s="811"/>
    </row>
    <row r="9" spans="1:14" ht="15.75" thickBot="1">
      <c r="A9" s="59"/>
      <c r="B9" s="764" t="s">
        <v>5</v>
      </c>
      <c r="C9" s="764"/>
      <c r="D9" s="765" t="s">
        <v>136</v>
      </c>
      <c r="E9" s="765"/>
      <c r="F9" s="765"/>
      <c r="G9" s="765"/>
      <c r="H9" s="765"/>
      <c r="I9" s="765"/>
      <c r="J9" s="765"/>
      <c r="K9" s="765"/>
      <c r="L9" s="765"/>
      <c r="M9" s="765"/>
      <c r="N9" s="765"/>
    </row>
    <row r="10" spans="1:14" ht="16.5" customHeight="1" thickTop="1" thickBot="1">
      <c r="A10" s="59"/>
      <c r="B10" s="764"/>
      <c r="C10" s="764"/>
      <c r="D10" s="766" t="s">
        <v>681</v>
      </c>
      <c r="E10" s="766"/>
      <c r="F10" s="766" t="s">
        <v>7</v>
      </c>
      <c r="G10" s="766"/>
      <c r="H10" s="766" t="s">
        <v>7</v>
      </c>
      <c r="I10" s="766"/>
      <c r="J10" s="89" t="s">
        <v>7</v>
      </c>
      <c r="K10" s="766" t="s">
        <v>7</v>
      </c>
      <c r="L10" s="766"/>
      <c r="M10" s="768" t="s">
        <v>138</v>
      </c>
      <c r="N10" s="760" t="s">
        <v>9</v>
      </c>
    </row>
    <row r="11" spans="1:14" ht="48.75" customHeight="1" thickTop="1" thickBot="1">
      <c r="A11" s="59"/>
      <c r="B11" s="764"/>
      <c r="C11" s="764"/>
      <c r="D11" s="4" t="s">
        <v>10</v>
      </c>
      <c r="E11" s="5" t="s">
        <v>11</v>
      </c>
      <c r="F11" s="6" t="s">
        <v>682</v>
      </c>
      <c r="G11" s="7" t="s">
        <v>11</v>
      </c>
      <c r="H11" s="6" t="s">
        <v>683</v>
      </c>
      <c r="I11" s="7" t="s">
        <v>11</v>
      </c>
      <c r="J11" s="8" t="s">
        <v>139</v>
      </c>
      <c r="K11" s="6" t="s">
        <v>13</v>
      </c>
      <c r="L11" s="7" t="s">
        <v>11</v>
      </c>
      <c r="M11" s="768"/>
      <c r="N11" s="760"/>
    </row>
    <row r="12" spans="1:14" ht="16.5" thickTop="1" thickBot="1">
      <c r="A12" s="59"/>
      <c r="B12" s="764"/>
      <c r="C12" s="764"/>
      <c r="D12" s="9" t="s">
        <v>14</v>
      </c>
      <c r="E12" s="9" t="s">
        <v>15</v>
      </c>
      <c r="F12" s="9" t="s">
        <v>16</v>
      </c>
      <c r="G12" s="9" t="s">
        <v>17</v>
      </c>
      <c r="H12" s="9" t="s">
        <v>18</v>
      </c>
      <c r="I12" s="9" t="s">
        <v>19</v>
      </c>
      <c r="J12" s="9" t="s">
        <v>20</v>
      </c>
      <c r="K12" s="9" t="s">
        <v>21</v>
      </c>
      <c r="L12" s="9" t="s">
        <v>22</v>
      </c>
      <c r="M12" s="9" t="s">
        <v>23</v>
      </c>
      <c r="N12" s="10" t="s">
        <v>24</v>
      </c>
    </row>
    <row r="13" spans="1:14" ht="15.75" thickTop="1">
      <c r="A13" s="59"/>
      <c r="B13" s="761" t="s">
        <v>41</v>
      </c>
      <c r="C13" s="761"/>
      <c r="D13" s="11"/>
      <c r="E13" s="12"/>
      <c r="F13" s="11"/>
      <c r="G13" s="12"/>
      <c r="H13" s="11"/>
      <c r="I13" s="12"/>
      <c r="J13" s="13"/>
      <c r="K13" s="11"/>
      <c r="L13" s="12"/>
      <c r="M13" s="11"/>
      <c r="N13" s="14"/>
    </row>
    <row r="14" spans="1:14">
      <c r="A14" s="59"/>
      <c r="B14" s="117" t="s">
        <v>26</v>
      </c>
      <c r="C14" s="15" t="s">
        <v>27</v>
      </c>
      <c r="D14" s="11"/>
      <c r="E14" s="12"/>
      <c r="F14" s="11"/>
      <c r="G14" s="12"/>
      <c r="H14" s="11"/>
      <c r="I14" s="12"/>
      <c r="J14" s="16"/>
      <c r="K14" s="11"/>
      <c r="L14" s="12"/>
      <c r="M14" s="11"/>
      <c r="N14" s="14"/>
    </row>
    <row r="15" spans="1:14">
      <c r="A15" s="59"/>
      <c r="B15" s="92" t="s">
        <v>43</v>
      </c>
      <c r="C15" s="118" t="s">
        <v>44</v>
      </c>
      <c r="D15" s="282">
        <v>619969796</v>
      </c>
      <c r="E15" s="18">
        <f>D15/D30*100</f>
        <v>65.76529838030774</v>
      </c>
      <c r="F15" s="282">
        <v>488342000</v>
      </c>
      <c r="G15" s="18">
        <f>F15/F30*100</f>
        <v>62.06354007538998</v>
      </c>
      <c r="H15" s="282">
        <v>488342000</v>
      </c>
      <c r="I15" s="18">
        <f>H15/H30*100</f>
        <v>61.969032107425747</v>
      </c>
      <c r="J15" s="18">
        <f>H15-F15</f>
        <v>0</v>
      </c>
      <c r="K15" s="282">
        <v>213435410</v>
      </c>
      <c r="L15" s="18">
        <f>K15/K30*100</f>
        <v>69.597134693735057</v>
      </c>
      <c r="M15" s="18">
        <f>H15-K15</f>
        <v>274906590</v>
      </c>
      <c r="N15" s="19">
        <f>K15/H15*100</f>
        <v>43.706134225604188</v>
      </c>
    </row>
    <row r="16" spans="1:14">
      <c r="A16" s="59"/>
      <c r="B16" s="92" t="s">
        <v>45</v>
      </c>
      <c r="C16" s="118" t="s">
        <v>46</v>
      </c>
      <c r="D16" s="282">
        <v>101496946</v>
      </c>
      <c r="E16" s="18">
        <f>D16/D30*100</f>
        <v>10.766616343967799</v>
      </c>
      <c r="F16" s="282">
        <v>82680000</v>
      </c>
      <c r="G16" s="18">
        <f>F16/F30*100</f>
        <v>10.507827492685951</v>
      </c>
      <c r="H16" s="282">
        <v>82680000</v>
      </c>
      <c r="I16" s="18">
        <f>H16/H30*100</f>
        <v>10.491826577771235</v>
      </c>
      <c r="J16" s="18">
        <f t="shared" ref="J16:J24" si="0">H16-F16</f>
        <v>0</v>
      </c>
      <c r="K16" s="282">
        <v>36089733</v>
      </c>
      <c r="L16" s="18">
        <f>K16/K30*100</f>
        <v>11.768159785023185</v>
      </c>
      <c r="M16" s="18">
        <f t="shared" ref="M16:M27" si="1">H16-K16</f>
        <v>46590267</v>
      </c>
      <c r="N16" s="19">
        <f t="shared" ref="N16:N30" si="2">K16/H16*100</f>
        <v>43.649894775036287</v>
      </c>
    </row>
    <row r="17" spans="1:14">
      <c r="A17" s="59"/>
      <c r="B17" s="92" t="s">
        <v>47</v>
      </c>
      <c r="C17" s="118" t="s">
        <v>48</v>
      </c>
      <c r="D17" s="282">
        <v>17857172</v>
      </c>
      <c r="E17" s="18">
        <f>D17/D30*100</f>
        <v>1.8942571918591931</v>
      </c>
      <c r="F17" s="282">
        <v>85820000</v>
      </c>
      <c r="G17" s="18">
        <f>F17/F30*100</f>
        <v>10.906891091222889</v>
      </c>
      <c r="H17" s="282">
        <v>85820000</v>
      </c>
      <c r="I17" s="18">
        <f>H17/H30*100</f>
        <v>10.890282497633375</v>
      </c>
      <c r="J17" s="18">
        <f t="shared" si="0"/>
        <v>0</v>
      </c>
      <c r="K17" s="282">
        <v>0</v>
      </c>
      <c r="L17" s="18">
        <f>K17/K30*100</f>
        <v>0</v>
      </c>
      <c r="M17" s="18">
        <f t="shared" si="1"/>
        <v>85820000</v>
      </c>
      <c r="N17" s="19">
        <f t="shared" si="2"/>
        <v>0</v>
      </c>
    </row>
    <row r="18" spans="1:14">
      <c r="A18" s="59"/>
      <c r="B18" s="92" t="s">
        <v>49</v>
      </c>
      <c r="C18" s="118" t="s">
        <v>50</v>
      </c>
      <c r="D18" s="282">
        <v>0</v>
      </c>
      <c r="E18" s="18">
        <v>0</v>
      </c>
      <c r="F18" s="282">
        <v>0</v>
      </c>
      <c r="G18" s="18">
        <v>0</v>
      </c>
      <c r="H18" s="282">
        <v>0</v>
      </c>
      <c r="I18" s="18">
        <v>0</v>
      </c>
      <c r="J18" s="18">
        <f t="shared" si="0"/>
        <v>0</v>
      </c>
      <c r="K18" s="282">
        <v>0</v>
      </c>
      <c r="L18" s="18">
        <v>0</v>
      </c>
      <c r="M18" s="18">
        <f t="shared" si="1"/>
        <v>0</v>
      </c>
      <c r="N18" s="19"/>
    </row>
    <row r="19" spans="1:14">
      <c r="A19" s="59"/>
      <c r="B19" s="92" t="s">
        <v>51</v>
      </c>
      <c r="C19" s="118" t="s">
        <v>52</v>
      </c>
      <c r="D19" s="282">
        <v>0</v>
      </c>
      <c r="E19" s="18">
        <v>0</v>
      </c>
      <c r="F19" s="282">
        <v>0</v>
      </c>
      <c r="G19" s="18">
        <v>0</v>
      </c>
      <c r="H19" s="282">
        <v>0</v>
      </c>
      <c r="I19" s="18">
        <v>0</v>
      </c>
      <c r="J19" s="18">
        <f t="shared" si="0"/>
        <v>0</v>
      </c>
      <c r="K19" s="282">
        <v>0</v>
      </c>
      <c r="L19" s="18">
        <v>0</v>
      </c>
      <c r="M19" s="18">
        <f t="shared" si="1"/>
        <v>0</v>
      </c>
      <c r="N19" s="19"/>
    </row>
    <row r="20" spans="1:14">
      <c r="A20" s="59"/>
      <c r="B20" s="92" t="s">
        <v>53</v>
      </c>
      <c r="C20" s="118" t="s">
        <v>54</v>
      </c>
      <c r="D20" s="282">
        <v>0</v>
      </c>
      <c r="E20" s="18">
        <f>D20/D30</f>
        <v>0</v>
      </c>
      <c r="F20" s="282">
        <v>0</v>
      </c>
      <c r="G20" s="18">
        <f>F20/F30</f>
        <v>0</v>
      </c>
      <c r="H20" s="282">
        <v>0</v>
      </c>
      <c r="I20" s="18">
        <f>H20/H30</f>
        <v>0</v>
      </c>
      <c r="J20" s="18">
        <f t="shared" si="0"/>
        <v>0</v>
      </c>
      <c r="K20" s="282">
        <v>0</v>
      </c>
      <c r="L20" s="18">
        <f>K20/K30</f>
        <v>0</v>
      </c>
      <c r="M20" s="18">
        <f t="shared" si="1"/>
        <v>0</v>
      </c>
      <c r="N20" s="19"/>
    </row>
    <row r="21" spans="1:14">
      <c r="A21" s="59"/>
      <c r="B21" s="92" t="s">
        <v>55</v>
      </c>
      <c r="C21" s="118" t="s">
        <v>56</v>
      </c>
      <c r="D21" s="282">
        <v>1376585</v>
      </c>
      <c r="E21" s="18">
        <f>D21/D30*100</f>
        <v>0.14602569972756535</v>
      </c>
      <c r="F21" s="282">
        <v>0</v>
      </c>
      <c r="G21" s="18">
        <f>F21/F30*100</f>
        <v>0</v>
      </c>
      <c r="H21" s="282">
        <v>1200000</v>
      </c>
      <c r="I21" s="18">
        <f>H21/H30*100</f>
        <v>0.15227614771801504</v>
      </c>
      <c r="J21" s="18">
        <f t="shared" si="0"/>
        <v>1200000</v>
      </c>
      <c r="K21" s="282">
        <v>213600</v>
      </c>
      <c r="L21" s="18">
        <f>K21/K30*100</f>
        <v>6.9650804290543017E-2</v>
      </c>
      <c r="M21" s="18">
        <f t="shared" si="1"/>
        <v>986400</v>
      </c>
      <c r="N21" s="19">
        <f t="shared" si="2"/>
        <v>17.8</v>
      </c>
    </row>
    <row r="22" spans="1:14">
      <c r="A22" s="59"/>
      <c r="B22" s="119"/>
      <c r="C22" s="120" t="s">
        <v>140</v>
      </c>
      <c r="D22" s="21">
        <f t="shared" ref="D22:I22" si="3">SUM(D15:D21)</f>
        <v>740700499</v>
      </c>
      <c r="E22" s="21">
        <f t="shared" si="3"/>
        <v>78.572197615862294</v>
      </c>
      <c r="F22" s="21">
        <f t="shared" si="3"/>
        <v>656842000</v>
      </c>
      <c r="G22" s="21">
        <f t="shared" si="3"/>
        <v>83.478258659298817</v>
      </c>
      <c r="H22" s="21">
        <f t="shared" si="3"/>
        <v>658042000</v>
      </c>
      <c r="I22" s="21">
        <f t="shared" si="3"/>
        <v>83.503417330548373</v>
      </c>
      <c r="J22" s="21">
        <f t="shared" ref="J22:M22" si="4">SUM(J15:J21)</f>
        <v>1200000</v>
      </c>
      <c r="K22" s="21">
        <f t="shared" si="4"/>
        <v>249738743</v>
      </c>
      <c r="L22" s="21">
        <f t="shared" si="4"/>
        <v>81.434945283048791</v>
      </c>
      <c r="M22" s="21">
        <f t="shared" si="4"/>
        <v>408303257</v>
      </c>
      <c r="N22" s="1">
        <f t="shared" si="2"/>
        <v>37.951793806474363</v>
      </c>
    </row>
    <row r="23" spans="1:14">
      <c r="A23" s="59"/>
      <c r="B23" s="92" t="s">
        <v>58</v>
      </c>
      <c r="C23" s="118" t="s">
        <v>59</v>
      </c>
      <c r="D23" s="18">
        <v>0</v>
      </c>
      <c r="E23" s="18">
        <f>D23/D30*100</f>
        <v>0</v>
      </c>
      <c r="F23" s="18">
        <v>0</v>
      </c>
      <c r="G23" s="18">
        <f>F23/F30*100</f>
        <v>0</v>
      </c>
      <c r="H23" s="18">
        <v>0</v>
      </c>
      <c r="I23" s="18">
        <f>H23/H30*100</f>
        <v>0</v>
      </c>
      <c r="J23" s="18">
        <f t="shared" si="0"/>
        <v>0</v>
      </c>
      <c r="K23" s="18">
        <v>0</v>
      </c>
      <c r="L23" s="18">
        <f>K23/K30*100</f>
        <v>0</v>
      </c>
      <c r="M23" s="18">
        <f t="shared" si="1"/>
        <v>0</v>
      </c>
      <c r="N23" s="19"/>
    </row>
    <row r="24" spans="1:14">
      <c r="A24" s="59"/>
      <c r="B24" s="92" t="s">
        <v>60</v>
      </c>
      <c r="C24" s="118" t="s">
        <v>61</v>
      </c>
      <c r="D24" s="282">
        <v>202000000</v>
      </c>
      <c r="E24" s="18">
        <f>D24/D30*100</f>
        <v>21.427802384137699</v>
      </c>
      <c r="F24" s="282">
        <v>130000000</v>
      </c>
      <c r="G24" s="18">
        <f>F24/F30*100</f>
        <v>16.521741340701183</v>
      </c>
      <c r="H24" s="282">
        <v>130000000</v>
      </c>
      <c r="I24" s="18">
        <f>H24/H30*100</f>
        <v>16.49658266945163</v>
      </c>
      <c r="J24" s="18">
        <f t="shared" si="0"/>
        <v>0</v>
      </c>
      <c r="K24" s="282">
        <v>56933954</v>
      </c>
      <c r="L24" s="18">
        <f>K24/K30*100</f>
        <v>18.565054716951213</v>
      </c>
      <c r="M24" s="18">
        <f t="shared" si="1"/>
        <v>73066046</v>
      </c>
      <c r="N24" s="19">
        <f t="shared" si="2"/>
        <v>43.795349230769233</v>
      </c>
    </row>
    <row r="25" spans="1:14">
      <c r="A25" s="59"/>
      <c r="B25" s="119"/>
      <c r="C25" s="120" t="s">
        <v>141</v>
      </c>
      <c r="D25" s="21">
        <f t="shared" ref="D25:I25" si="5">SUM(D23:D24)</f>
        <v>202000000</v>
      </c>
      <c r="E25" s="21">
        <f t="shared" si="5"/>
        <v>21.427802384137699</v>
      </c>
      <c r="F25" s="21">
        <f t="shared" si="5"/>
        <v>130000000</v>
      </c>
      <c r="G25" s="21">
        <f t="shared" si="5"/>
        <v>16.521741340701183</v>
      </c>
      <c r="H25" s="21">
        <f t="shared" si="5"/>
        <v>130000000</v>
      </c>
      <c r="I25" s="21">
        <f t="shared" si="5"/>
        <v>16.49658266945163</v>
      </c>
      <c r="J25" s="21">
        <f t="shared" ref="J25:M25" si="6">SUM(J23:J24)</f>
        <v>0</v>
      </c>
      <c r="K25" s="21">
        <f t="shared" si="6"/>
        <v>56933954</v>
      </c>
      <c r="L25" s="21">
        <f t="shared" si="6"/>
        <v>18.565054716951213</v>
      </c>
      <c r="M25" s="21">
        <f t="shared" si="6"/>
        <v>73066046</v>
      </c>
      <c r="N25" s="1">
        <f t="shared" si="2"/>
        <v>43.795349230769233</v>
      </c>
    </row>
    <row r="26" spans="1:14">
      <c r="A26" s="59"/>
      <c r="B26" s="92" t="s">
        <v>58</v>
      </c>
      <c r="C26" s="118" t="s">
        <v>59</v>
      </c>
      <c r="D26" s="18"/>
      <c r="E26" s="18">
        <v>0</v>
      </c>
      <c r="F26" s="18"/>
      <c r="G26" s="18">
        <v>0</v>
      </c>
      <c r="H26" s="18"/>
      <c r="I26" s="18">
        <v>0</v>
      </c>
      <c r="J26" s="18">
        <f t="shared" ref="J26:J27" si="7">H26-F26</f>
        <v>0</v>
      </c>
      <c r="K26" s="18"/>
      <c r="L26" s="18">
        <v>0</v>
      </c>
      <c r="M26" s="18">
        <f t="shared" si="1"/>
        <v>0</v>
      </c>
      <c r="N26" s="19"/>
    </row>
    <row r="27" spans="1:14">
      <c r="A27" s="59"/>
      <c r="B27" s="92" t="s">
        <v>60</v>
      </c>
      <c r="C27" s="118" t="s">
        <v>61</v>
      </c>
      <c r="D27" s="18"/>
      <c r="E27" s="18">
        <f>D27/D30*100</f>
        <v>0</v>
      </c>
      <c r="F27" s="18"/>
      <c r="G27" s="18">
        <f>F27/F30*100</f>
        <v>0</v>
      </c>
      <c r="H27" s="18"/>
      <c r="I27" s="18">
        <f>H27/H30*100</f>
        <v>0</v>
      </c>
      <c r="J27" s="18">
        <f t="shared" si="7"/>
        <v>0</v>
      </c>
      <c r="K27" s="18"/>
      <c r="L27" s="18">
        <f>K27/K30*100</f>
        <v>0</v>
      </c>
      <c r="M27" s="18">
        <f t="shared" si="1"/>
        <v>0</v>
      </c>
      <c r="N27" s="19"/>
    </row>
    <row r="28" spans="1:14">
      <c r="A28" s="59"/>
      <c r="B28" s="119"/>
      <c r="C28" s="120" t="s">
        <v>142</v>
      </c>
      <c r="D28" s="21">
        <f t="shared" ref="D28:I28" si="8">SUM(D26:D27)</f>
        <v>0</v>
      </c>
      <c r="E28" s="21">
        <f t="shared" si="8"/>
        <v>0</v>
      </c>
      <c r="F28" s="21">
        <f t="shared" si="8"/>
        <v>0</v>
      </c>
      <c r="G28" s="21">
        <f t="shared" si="8"/>
        <v>0</v>
      </c>
      <c r="H28" s="21">
        <f t="shared" si="8"/>
        <v>0</v>
      </c>
      <c r="I28" s="21">
        <f t="shared" si="8"/>
        <v>0</v>
      </c>
      <c r="J28" s="21">
        <f t="shared" ref="J28:M28" si="9">SUM(J26:J27)</f>
        <v>0</v>
      </c>
      <c r="K28" s="21">
        <f t="shared" si="9"/>
        <v>0</v>
      </c>
      <c r="L28" s="21">
        <f t="shared" si="9"/>
        <v>0</v>
      </c>
      <c r="M28" s="21">
        <f t="shared" si="9"/>
        <v>0</v>
      </c>
      <c r="N28" s="19"/>
    </row>
    <row r="29" spans="1:14">
      <c r="A29" s="59"/>
      <c r="B29" s="121"/>
      <c r="C29" s="122" t="s">
        <v>143</v>
      </c>
      <c r="D29" s="124">
        <f t="shared" ref="D29:I29" si="10">D25+D28</f>
        <v>202000000</v>
      </c>
      <c r="E29" s="124">
        <f t="shared" si="10"/>
        <v>21.427802384137699</v>
      </c>
      <c r="F29" s="124">
        <f t="shared" si="10"/>
        <v>130000000</v>
      </c>
      <c r="G29" s="124">
        <f t="shared" si="10"/>
        <v>16.521741340701183</v>
      </c>
      <c r="H29" s="124">
        <f t="shared" si="10"/>
        <v>130000000</v>
      </c>
      <c r="I29" s="124">
        <f t="shared" si="10"/>
        <v>16.49658266945163</v>
      </c>
      <c r="J29" s="124">
        <f t="shared" ref="J29:M29" si="11">J25+J28</f>
        <v>0</v>
      </c>
      <c r="K29" s="124">
        <f t="shared" si="11"/>
        <v>56933954</v>
      </c>
      <c r="L29" s="124">
        <f t="shared" si="11"/>
        <v>18.565054716951213</v>
      </c>
      <c r="M29" s="124">
        <f t="shared" si="11"/>
        <v>73066046</v>
      </c>
      <c r="N29" s="277">
        <f t="shared" si="2"/>
        <v>43.795349230769233</v>
      </c>
    </row>
    <row r="30" spans="1:14">
      <c r="A30" s="59"/>
      <c r="B30" s="121"/>
      <c r="C30" s="122" t="s">
        <v>144</v>
      </c>
      <c r="D30" s="124">
        <f t="shared" ref="D30:I30" si="12">D22+D29</f>
        <v>942700499</v>
      </c>
      <c r="E30" s="124">
        <f t="shared" si="12"/>
        <v>100</v>
      </c>
      <c r="F30" s="124">
        <f t="shared" si="12"/>
        <v>786842000</v>
      </c>
      <c r="G30" s="124">
        <f t="shared" si="12"/>
        <v>100</v>
      </c>
      <c r="H30" s="124">
        <f t="shared" si="12"/>
        <v>788042000</v>
      </c>
      <c r="I30" s="124">
        <f t="shared" si="12"/>
        <v>100</v>
      </c>
      <c r="J30" s="124">
        <f t="shared" ref="J30:M30" si="13">J22+J29</f>
        <v>1200000</v>
      </c>
      <c r="K30" s="124">
        <f t="shared" si="13"/>
        <v>306672697</v>
      </c>
      <c r="L30" s="124">
        <f t="shared" si="13"/>
        <v>100</v>
      </c>
      <c r="M30" s="124">
        <f t="shared" si="13"/>
        <v>481369303</v>
      </c>
      <c r="N30" s="277">
        <f t="shared" si="2"/>
        <v>38.915780757878387</v>
      </c>
    </row>
    <row r="31" spans="1:14">
      <c r="A31" s="59"/>
      <c r="B31" s="119"/>
      <c r="C31" s="120" t="s">
        <v>145</v>
      </c>
      <c r="D31" s="21">
        <v>0</v>
      </c>
      <c r="E31" s="21"/>
      <c r="F31" s="21">
        <v>0</v>
      </c>
      <c r="G31" s="21"/>
      <c r="H31" s="21">
        <v>0</v>
      </c>
      <c r="I31" s="21"/>
      <c r="J31" s="21"/>
      <c r="K31" s="21">
        <v>0</v>
      </c>
      <c r="L31" s="21"/>
      <c r="M31" s="21"/>
      <c r="N31" s="1"/>
    </row>
    <row r="32" spans="1:14">
      <c r="A32" s="59"/>
      <c r="B32" s="119"/>
      <c r="C32" s="120" t="s">
        <v>146</v>
      </c>
      <c r="D32" s="21">
        <v>0</v>
      </c>
      <c r="E32" s="21"/>
      <c r="F32" s="21">
        <v>0</v>
      </c>
      <c r="G32" s="21"/>
      <c r="H32" s="21">
        <v>0</v>
      </c>
      <c r="I32" s="21"/>
      <c r="J32" s="21"/>
      <c r="K32" s="21">
        <v>0</v>
      </c>
      <c r="L32" s="21"/>
      <c r="M32" s="21"/>
      <c r="N32" s="1"/>
    </row>
    <row r="33" spans="1:14" ht="15.75" thickBot="1">
      <c r="A33" s="59"/>
      <c r="B33" s="121"/>
      <c r="C33" s="122" t="s">
        <v>147</v>
      </c>
      <c r="D33" s="124">
        <f>D30+D31+D32</f>
        <v>942700499</v>
      </c>
      <c r="E33" s="124"/>
      <c r="F33" s="124">
        <f>F30+F31+F32</f>
        <v>786842000</v>
      </c>
      <c r="G33" s="124"/>
      <c r="H33" s="124">
        <f>H30+H31+H32</f>
        <v>788042000</v>
      </c>
      <c r="I33" s="124"/>
      <c r="J33" s="124"/>
      <c r="K33" s="124">
        <f>K30+K31+K32</f>
        <v>306672697</v>
      </c>
      <c r="L33" s="124"/>
      <c r="M33" s="124"/>
      <c r="N33" s="125"/>
    </row>
    <row r="34" spans="1:14" ht="15.75" thickTop="1">
      <c r="A34" s="59"/>
      <c r="B34" s="769" t="s">
        <v>148</v>
      </c>
      <c r="C34" s="769"/>
      <c r="D34" s="22"/>
      <c r="E34" s="23"/>
      <c r="F34" s="22"/>
      <c r="G34" s="23"/>
      <c r="H34" s="22"/>
      <c r="I34" s="23"/>
      <c r="J34" s="24"/>
      <c r="K34" s="22"/>
      <c r="L34" s="23"/>
      <c r="M34" s="22"/>
      <c r="N34" s="25"/>
    </row>
    <row r="35" spans="1:14">
      <c r="A35" s="59"/>
      <c r="B35" s="91" t="s">
        <v>42</v>
      </c>
      <c r="C35" s="15" t="s">
        <v>27</v>
      </c>
      <c r="D35" s="11"/>
      <c r="E35" s="12"/>
      <c r="F35" s="11"/>
      <c r="G35" s="12"/>
      <c r="H35" s="11"/>
      <c r="I35" s="12"/>
      <c r="J35" s="16"/>
      <c r="K35" s="11"/>
      <c r="L35" s="12"/>
      <c r="M35" s="11"/>
      <c r="N35" s="14"/>
    </row>
    <row r="36" spans="1:14">
      <c r="A36" s="59"/>
      <c r="B36" s="92"/>
      <c r="C36" s="126" t="s">
        <v>149</v>
      </c>
      <c r="D36" s="551">
        <f t="shared" ref="D36:I36" si="14">SUM(D38:D39)</f>
        <v>740700499</v>
      </c>
      <c r="E36" s="551">
        <f t="shared" si="14"/>
        <v>78.572197615862294</v>
      </c>
      <c r="F36" s="551">
        <f t="shared" si="14"/>
        <v>656842000</v>
      </c>
      <c r="G36" s="551">
        <f t="shared" si="14"/>
        <v>83.478258659298817</v>
      </c>
      <c r="H36" s="551">
        <f t="shared" si="14"/>
        <v>658042000</v>
      </c>
      <c r="I36" s="551">
        <f t="shared" si="14"/>
        <v>83.503417330548373</v>
      </c>
      <c r="J36" s="551">
        <f t="shared" ref="J36:M36" si="15">SUM(J38:J39)</f>
        <v>1200000</v>
      </c>
      <c r="K36" s="551">
        <f t="shared" si="15"/>
        <v>249738743</v>
      </c>
      <c r="L36" s="551">
        <f t="shared" si="15"/>
        <v>81.434945283048791</v>
      </c>
      <c r="M36" s="551">
        <f t="shared" si="15"/>
        <v>408303257</v>
      </c>
      <c r="N36" s="277">
        <f>K36/H36*100</f>
        <v>37.951793806474363</v>
      </c>
    </row>
    <row r="37" spans="1:14">
      <c r="A37" s="59"/>
      <c r="B37" s="92" t="s">
        <v>150</v>
      </c>
      <c r="C37" s="26" t="s">
        <v>151</v>
      </c>
      <c r="D37" s="554"/>
      <c r="E37" s="552"/>
      <c r="F37" s="554"/>
      <c r="G37" s="552"/>
      <c r="H37" s="554"/>
      <c r="I37" s="552"/>
      <c r="J37" s="552"/>
      <c r="K37" s="554"/>
      <c r="L37" s="552"/>
      <c r="M37" s="552"/>
      <c r="N37" s="19"/>
    </row>
    <row r="38" spans="1:14">
      <c r="A38" s="59"/>
      <c r="B38" s="92" t="s">
        <v>104</v>
      </c>
      <c r="C38" s="26" t="s">
        <v>105</v>
      </c>
      <c r="D38" s="552">
        <f>D15+D16</f>
        <v>721466742</v>
      </c>
      <c r="E38" s="552">
        <f>D38/D49*100</f>
        <v>76.531914724275538</v>
      </c>
      <c r="F38" s="552">
        <f>F15+F16</f>
        <v>571022000</v>
      </c>
      <c r="G38" s="552">
        <f>F38/F49*100</f>
        <v>72.571367568075928</v>
      </c>
      <c r="H38" s="552">
        <f>H15+H16</f>
        <v>571022000</v>
      </c>
      <c r="I38" s="552">
        <f>H38/H49*100</f>
        <v>72.460858685196982</v>
      </c>
      <c r="J38" s="552">
        <f>H38-F38</f>
        <v>0</v>
      </c>
      <c r="K38" s="552">
        <f>K15+K16</f>
        <v>249525143</v>
      </c>
      <c r="L38" s="552">
        <f>K38/K49*100</f>
        <v>81.365294478758244</v>
      </c>
      <c r="M38" s="552">
        <f t="shared" ref="M38:M39" si="16">H38-K38</f>
        <v>321496857</v>
      </c>
      <c r="N38" s="19">
        <f>K38/H38*100</f>
        <v>43.697991145700165</v>
      </c>
    </row>
    <row r="39" spans="1:14" ht="18.75" customHeight="1">
      <c r="A39" s="59"/>
      <c r="B39" s="92" t="s">
        <v>107</v>
      </c>
      <c r="C39" s="26" t="s">
        <v>152</v>
      </c>
      <c r="D39" s="552">
        <f>D17+D21</f>
        <v>19233757</v>
      </c>
      <c r="E39" s="552">
        <f>D39/D49*100</f>
        <v>2.0402828915867586</v>
      </c>
      <c r="F39" s="552">
        <f>F17+F21</f>
        <v>85820000</v>
      </c>
      <c r="G39" s="552">
        <f>F39/F49*100</f>
        <v>10.906891091222889</v>
      </c>
      <c r="H39" s="552">
        <f>H17+H21</f>
        <v>87020000</v>
      </c>
      <c r="I39" s="552">
        <f>H39/H49*100</f>
        <v>11.04255864535139</v>
      </c>
      <c r="J39" s="552">
        <f>H39-F39</f>
        <v>1200000</v>
      </c>
      <c r="K39" s="552">
        <f>K17+K21</f>
        <v>213600</v>
      </c>
      <c r="L39" s="552">
        <f>K39/K49*100</f>
        <v>6.9650804290543017E-2</v>
      </c>
      <c r="M39" s="552">
        <f t="shared" si="16"/>
        <v>86806400</v>
      </c>
      <c r="N39" s="19">
        <f>K39/H39*100</f>
        <v>0.24546081360606758</v>
      </c>
    </row>
    <row r="40" spans="1:14">
      <c r="A40" s="59"/>
      <c r="B40" s="92"/>
      <c r="C40" s="126" t="s">
        <v>153</v>
      </c>
      <c r="D40" s="551">
        <f t="shared" ref="D40" si="17">D44+D46</f>
        <v>202000000</v>
      </c>
      <c r="E40" s="551">
        <f>E44</f>
        <v>21.427802384137699</v>
      </c>
      <c r="F40" s="551">
        <f t="shared" ref="F40" si="18">F44+F46</f>
        <v>130000000</v>
      </c>
      <c r="G40" s="551">
        <f>G44</f>
        <v>16.521741340701183</v>
      </c>
      <c r="H40" s="551">
        <f t="shared" ref="H40" si="19">H44+H46</f>
        <v>130000000</v>
      </c>
      <c r="I40" s="551">
        <f>I44</f>
        <v>16.49658266945163</v>
      </c>
      <c r="J40" s="551">
        <f t="shared" ref="J40:K40" si="20">J44+J46</f>
        <v>0</v>
      </c>
      <c r="K40" s="551">
        <f t="shared" si="20"/>
        <v>56933954</v>
      </c>
      <c r="L40" s="551">
        <f>L44</f>
        <v>18.565054716951213</v>
      </c>
      <c r="M40" s="551">
        <f>M44+M46</f>
        <v>73066046</v>
      </c>
      <c r="N40" s="277">
        <f>K40/H40*100</f>
        <v>43.795349230769233</v>
      </c>
    </row>
    <row r="41" spans="1:14">
      <c r="A41" s="59"/>
      <c r="B41" s="92" t="s">
        <v>150</v>
      </c>
      <c r="C41" s="26" t="s">
        <v>151</v>
      </c>
      <c r="D41" s="554"/>
      <c r="E41" s="552"/>
      <c r="F41" s="554"/>
      <c r="G41" s="552"/>
      <c r="H41" s="554"/>
      <c r="I41" s="552"/>
      <c r="J41" s="552"/>
      <c r="K41" s="554"/>
      <c r="L41" s="552"/>
      <c r="M41" s="552"/>
      <c r="N41" s="19"/>
    </row>
    <row r="42" spans="1:14">
      <c r="A42" s="59"/>
      <c r="B42" s="92" t="s">
        <v>154</v>
      </c>
      <c r="C42" s="26" t="s">
        <v>155</v>
      </c>
      <c r="D42" s="552">
        <v>202000000</v>
      </c>
      <c r="E42" s="552">
        <f>D42/D49*100</f>
        <v>21.427802384137699</v>
      </c>
      <c r="F42" s="552">
        <v>56934000</v>
      </c>
      <c r="G42" s="552">
        <f>F42/F49*100</f>
        <v>7.2357601653190855</v>
      </c>
      <c r="H42" s="552">
        <v>56934000</v>
      </c>
      <c r="I42" s="552">
        <f>H42/H49*100</f>
        <v>7.2247418284812239</v>
      </c>
      <c r="J42" s="552">
        <f t="shared" ref="J42:J43" si="21">H42-F42</f>
        <v>0</v>
      </c>
      <c r="K42" s="552">
        <v>56933954</v>
      </c>
      <c r="L42" s="552">
        <f>K42/K49*100</f>
        <v>18.565054716951213</v>
      </c>
      <c r="M42" s="552">
        <f t="shared" ref="M42:M43" si="22">H42-K42</f>
        <v>46</v>
      </c>
      <c r="N42" s="19">
        <f>K42/H42*100</f>
        <v>99.999919204693157</v>
      </c>
    </row>
    <row r="43" spans="1:14" ht="18">
      <c r="A43" s="59"/>
      <c r="B43" s="665" t="s">
        <v>688</v>
      </c>
      <c r="C43" s="26" t="s">
        <v>724</v>
      </c>
      <c r="D43" s="554">
        <v>0</v>
      </c>
      <c r="E43" s="552">
        <v>0</v>
      </c>
      <c r="F43" s="552">
        <v>73066000</v>
      </c>
      <c r="G43" s="552">
        <f>F43/F49*100</f>
        <v>9.285981175382096</v>
      </c>
      <c r="H43" s="552">
        <v>73066000</v>
      </c>
      <c r="I43" s="552">
        <f>H43/H49*100</f>
        <v>9.2718408409704054</v>
      </c>
      <c r="J43" s="552">
        <f t="shared" si="21"/>
        <v>0</v>
      </c>
      <c r="K43" s="554">
        <v>0</v>
      </c>
      <c r="L43" s="552">
        <f>K43/K49*100</f>
        <v>0</v>
      </c>
      <c r="M43" s="552">
        <f t="shared" si="22"/>
        <v>73066000</v>
      </c>
      <c r="N43" s="19">
        <f>K43/H43*100</f>
        <v>0</v>
      </c>
    </row>
    <row r="44" spans="1:14" ht="18.75" customHeight="1">
      <c r="A44" s="59"/>
      <c r="B44" s="92"/>
      <c r="C44" s="27" t="s">
        <v>141</v>
      </c>
      <c r="D44" s="553">
        <f t="shared" ref="D44:I44" si="23">SUM(D42:D43)</f>
        <v>202000000</v>
      </c>
      <c r="E44" s="553">
        <f t="shared" si="23"/>
        <v>21.427802384137699</v>
      </c>
      <c r="F44" s="553">
        <f t="shared" si="23"/>
        <v>130000000</v>
      </c>
      <c r="G44" s="553">
        <f t="shared" si="23"/>
        <v>16.521741340701183</v>
      </c>
      <c r="H44" s="553">
        <f t="shared" si="23"/>
        <v>130000000</v>
      </c>
      <c r="I44" s="553">
        <f t="shared" si="23"/>
        <v>16.49658266945163</v>
      </c>
      <c r="J44" s="553">
        <f t="shared" ref="J44:M44" si="24">SUM(J42:J43)</f>
        <v>0</v>
      </c>
      <c r="K44" s="553">
        <f t="shared" si="24"/>
        <v>56933954</v>
      </c>
      <c r="L44" s="553">
        <f t="shared" si="24"/>
        <v>18.565054716951213</v>
      </c>
      <c r="M44" s="553">
        <f t="shared" si="24"/>
        <v>73066046</v>
      </c>
      <c r="N44" s="1">
        <f>K44/H44*100</f>
        <v>43.795349230769233</v>
      </c>
    </row>
    <row r="45" spans="1:14">
      <c r="A45" s="59"/>
      <c r="B45" s="92" t="s">
        <v>150</v>
      </c>
      <c r="C45" s="26" t="s">
        <v>151</v>
      </c>
      <c r="D45" s="17"/>
      <c r="E45" s="18"/>
      <c r="F45" s="17"/>
      <c r="G45" s="18"/>
      <c r="H45" s="17"/>
      <c r="I45" s="18"/>
      <c r="J45" s="18"/>
      <c r="K45" s="17"/>
      <c r="L45" s="18"/>
      <c r="M45" s="18"/>
      <c r="N45" s="19"/>
    </row>
    <row r="46" spans="1:14">
      <c r="A46" s="59"/>
      <c r="B46" s="92"/>
      <c r="C46" s="27" t="s">
        <v>142</v>
      </c>
      <c r="D46" s="20">
        <v>0</v>
      </c>
      <c r="E46" s="21">
        <v>0</v>
      </c>
      <c r="F46" s="20">
        <v>0</v>
      </c>
      <c r="G46" s="21">
        <v>0</v>
      </c>
      <c r="H46" s="20">
        <v>0</v>
      </c>
      <c r="I46" s="21">
        <v>0</v>
      </c>
      <c r="J46" s="21">
        <v>0</v>
      </c>
      <c r="K46" s="20">
        <v>0</v>
      </c>
      <c r="L46" s="21">
        <v>0</v>
      </c>
      <c r="M46" s="21">
        <v>0</v>
      </c>
      <c r="N46" s="1"/>
    </row>
    <row r="47" spans="1:14">
      <c r="A47" s="59"/>
      <c r="B47" s="92" t="s">
        <v>150</v>
      </c>
      <c r="C47" s="26" t="s">
        <v>151</v>
      </c>
      <c r="D47" s="17"/>
      <c r="E47" s="18"/>
      <c r="F47" s="17"/>
      <c r="G47" s="18"/>
      <c r="H47" s="17"/>
      <c r="I47" s="18"/>
      <c r="J47" s="18"/>
      <c r="K47" s="17"/>
      <c r="L47" s="18"/>
      <c r="M47" s="18"/>
      <c r="N47" s="19"/>
    </row>
    <row r="48" spans="1:14">
      <c r="A48" s="59"/>
      <c r="B48" s="92" t="s">
        <v>150</v>
      </c>
      <c r="C48" s="26" t="s">
        <v>151</v>
      </c>
      <c r="D48" s="17"/>
      <c r="E48" s="18"/>
      <c r="F48" s="17"/>
      <c r="G48" s="18"/>
      <c r="H48" s="17"/>
      <c r="I48" s="18"/>
      <c r="J48" s="18"/>
      <c r="K48" s="17"/>
      <c r="L48" s="18"/>
      <c r="M48" s="18"/>
      <c r="N48" s="19"/>
    </row>
    <row r="49" spans="1:14" ht="15.75" thickBot="1">
      <c r="A49" s="59"/>
      <c r="B49" s="92"/>
      <c r="C49" s="127" t="s">
        <v>147</v>
      </c>
      <c r="D49" s="128">
        <f>D36+D40</f>
        <v>942700499</v>
      </c>
      <c r="E49" s="128"/>
      <c r="F49" s="128">
        <f>F36+F40</f>
        <v>786842000</v>
      </c>
      <c r="G49" s="128"/>
      <c r="H49" s="128">
        <f>H36+H40</f>
        <v>788042000</v>
      </c>
      <c r="I49" s="128"/>
      <c r="J49" s="128">
        <f>J44+J46</f>
        <v>0</v>
      </c>
      <c r="K49" s="128">
        <f>K36+K40</f>
        <v>306672697</v>
      </c>
      <c r="L49" s="128"/>
      <c r="M49" s="128">
        <f>M36+M40</f>
        <v>481369303</v>
      </c>
      <c r="N49" s="289">
        <f>K49/H49*100</f>
        <v>38.915780757878387</v>
      </c>
    </row>
    <row r="50" spans="1:14" ht="15.75" thickTop="1">
      <c r="A50" s="59"/>
      <c r="B50" s="843"/>
      <c r="C50" s="843"/>
      <c r="D50" s="843"/>
      <c r="E50" s="843"/>
      <c r="F50" s="843"/>
      <c r="G50" s="843"/>
      <c r="H50" s="843"/>
      <c r="I50" s="843"/>
      <c r="J50" s="843"/>
      <c r="K50" s="843"/>
      <c r="L50" s="843"/>
      <c r="M50" s="843"/>
      <c r="N50" s="843"/>
    </row>
    <row r="51" spans="1:14">
      <c r="A51" s="59"/>
      <c r="B51" s="60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1:14" ht="24.75" customHeight="1">
      <c r="A52" s="3"/>
      <c r="B52" s="826" t="s">
        <v>156</v>
      </c>
      <c r="C52" s="58" t="s">
        <v>453</v>
      </c>
      <c r="D52" s="829" t="s">
        <v>68</v>
      </c>
      <c r="E52" s="830"/>
      <c r="F52" s="44" t="s">
        <v>69</v>
      </c>
      <c r="G52" s="835"/>
      <c r="H52" s="836"/>
      <c r="I52" s="836"/>
      <c r="J52" s="836"/>
      <c r="K52" s="836"/>
      <c r="L52" s="836"/>
      <c r="M52" s="837"/>
      <c r="N52" s="3"/>
    </row>
    <row r="53" spans="1:14" ht="21" customHeight="1">
      <c r="A53" s="3"/>
      <c r="B53" s="827"/>
      <c r="C53" s="42" t="s">
        <v>359</v>
      </c>
      <c r="D53" s="831"/>
      <c r="E53" s="832"/>
      <c r="F53" s="42" t="s">
        <v>70</v>
      </c>
      <c r="G53" s="818"/>
      <c r="H53" s="819"/>
      <c r="I53" s="819"/>
      <c r="J53" s="819"/>
      <c r="K53" s="819"/>
      <c r="L53" s="819"/>
      <c r="M53" s="838"/>
      <c r="N53" s="3"/>
    </row>
    <row r="54" spans="1:14" ht="22.5" customHeight="1">
      <c r="A54" s="3"/>
      <c r="B54" s="828"/>
      <c r="C54" s="45" t="s">
        <v>360</v>
      </c>
      <c r="D54" s="833"/>
      <c r="E54" s="834"/>
      <c r="F54" s="45" t="s">
        <v>71</v>
      </c>
      <c r="G54" s="839"/>
      <c r="H54" s="840"/>
      <c r="I54" s="840"/>
      <c r="J54" s="840"/>
      <c r="K54" s="840"/>
      <c r="L54" s="840"/>
      <c r="M54" s="841"/>
      <c r="N54" s="3"/>
    </row>
  </sheetData>
  <mergeCells count="27">
    <mergeCell ref="A5:A6"/>
    <mergeCell ref="B52:B54"/>
    <mergeCell ref="D52:E54"/>
    <mergeCell ref="B13:C13"/>
    <mergeCell ref="B34:C34"/>
    <mergeCell ref="B50:N50"/>
    <mergeCell ref="N10:N11"/>
    <mergeCell ref="C8:E8"/>
    <mergeCell ref="F8:G8"/>
    <mergeCell ref="H8:N8"/>
    <mergeCell ref="B9:C12"/>
    <mergeCell ref="D9:N9"/>
    <mergeCell ref="F10:G10"/>
    <mergeCell ref="G52:M52"/>
    <mergeCell ref="G53:M53"/>
    <mergeCell ref="G54:M54"/>
    <mergeCell ref="H10:I10"/>
    <mergeCell ref="K10:L10"/>
    <mergeCell ref="M10:M11"/>
    <mergeCell ref="B2:N2"/>
    <mergeCell ref="B3:N3"/>
    <mergeCell ref="B4:N4"/>
    <mergeCell ref="B6:B7"/>
    <mergeCell ref="C6:E7"/>
    <mergeCell ref="F6:G7"/>
    <mergeCell ref="H6:N7"/>
    <mergeCell ref="D10:E10"/>
  </mergeCells>
  <pageMargins left="0.17" right="0.17" top="0.17" bottom="0.17" header="0.17" footer="0.17"/>
  <pageSetup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4C152-40F7-4771-9A3D-68D63F59C142}">
  <dimension ref="A1:T27"/>
  <sheetViews>
    <sheetView topLeftCell="B1" workbookViewId="0">
      <selection activeCell="C2" sqref="C2:S2"/>
    </sheetView>
  </sheetViews>
  <sheetFormatPr defaultRowHeight="15"/>
  <cols>
    <col min="1" max="1" width="2.7109375" hidden="1" customWidth="1"/>
    <col min="2" max="2" width="0.140625" customWidth="1"/>
    <col min="3" max="3" width="4.5703125" customWidth="1"/>
    <col min="4" max="4" width="1.28515625" customWidth="1"/>
    <col min="5" max="5" width="4.7109375" customWidth="1"/>
    <col min="6" max="6" width="31.42578125" customWidth="1"/>
    <col min="7" max="7" width="6.140625" customWidth="1"/>
    <col min="8" max="8" width="12.5703125" customWidth="1"/>
    <col min="9" max="9" width="7.42578125" customWidth="1"/>
    <col min="10" max="10" width="13.140625" customWidth="1"/>
    <col min="11" max="11" width="8.7109375" customWidth="1"/>
    <col min="12" max="12" width="10" customWidth="1"/>
    <col min="13" max="13" width="11.140625" customWidth="1"/>
    <col min="14" max="14" width="10.5703125" customWidth="1"/>
    <col min="15" max="15" width="10.28515625" customWidth="1"/>
    <col min="16" max="16" width="4.5703125" hidden="1" customWidth="1"/>
    <col min="17" max="17" width="4.85546875" hidden="1" customWidth="1"/>
    <col min="18" max="18" width="7.7109375" customWidth="1"/>
    <col min="19" max="19" width="11.5703125" customWidth="1"/>
    <col min="20" max="20" width="11.140625" customWidth="1"/>
  </cols>
  <sheetData>
    <row r="1" spans="1:20" ht="20.100000000000001" customHeight="1">
      <c r="A1" s="61"/>
      <c r="B1" s="61"/>
      <c r="C1" s="62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2" spans="1:20" ht="18" customHeight="1">
      <c r="A2" s="3"/>
      <c r="B2" s="3"/>
      <c r="C2" s="785" t="s">
        <v>263</v>
      </c>
      <c r="D2" s="785"/>
      <c r="E2" s="785"/>
      <c r="F2" s="785"/>
      <c r="G2" s="785"/>
      <c r="H2" s="785"/>
      <c r="I2" s="785"/>
      <c r="J2" s="785"/>
      <c r="K2" s="785"/>
      <c r="L2" s="785"/>
      <c r="M2" s="785"/>
      <c r="N2" s="785"/>
      <c r="O2" s="785"/>
      <c r="P2" s="785"/>
      <c r="Q2" s="785"/>
      <c r="R2" s="785"/>
      <c r="S2" s="785"/>
      <c r="T2" s="3"/>
    </row>
    <row r="3" spans="1:20" ht="21" customHeight="1" thickBot="1">
      <c r="A3" s="3"/>
      <c r="B3" s="3"/>
      <c r="C3" s="786" t="s">
        <v>678</v>
      </c>
      <c r="D3" s="786"/>
      <c r="E3" s="786"/>
      <c r="F3" s="786"/>
      <c r="G3" s="786"/>
      <c r="H3" s="786"/>
      <c r="I3" s="786"/>
      <c r="J3" s="786"/>
      <c r="K3" s="786"/>
      <c r="L3" s="786"/>
      <c r="M3" s="786"/>
      <c r="N3" s="786"/>
      <c r="O3" s="786"/>
      <c r="P3" s="786"/>
      <c r="Q3" s="786"/>
      <c r="R3" s="786"/>
      <c r="S3" s="786"/>
      <c r="T3" s="786"/>
    </row>
    <row r="4" spans="1:20" ht="19.5" customHeight="1" thickTop="1" thickBot="1">
      <c r="A4" s="793"/>
      <c r="B4" s="793"/>
      <c r="C4" s="788" t="s">
        <v>74</v>
      </c>
      <c r="D4" s="789" t="s">
        <v>26</v>
      </c>
      <c r="E4" s="789"/>
      <c r="F4" s="789" t="s">
        <v>115</v>
      </c>
      <c r="G4" s="789" t="s">
        <v>75</v>
      </c>
      <c r="H4" s="790" t="s">
        <v>76</v>
      </c>
      <c r="I4" s="789" t="s">
        <v>7</v>
      </c>
      <c r="J4" s="789" t="s">
        <v>77</v>
      </c>
      <c r="K4" s="791" t="s">
        <v>78</v>
      </c>
      <c r="L4" s="791"/>
      <c r="M4" s="791"/>
      <c r="N4" s="791"/>
      <c r="O4" s="791"/>
      <c r="P4" s="791"/>
      <c r="Q4" s="791"/>
      <c r="R4" s="791"/>
      <c r="S4" s="791"/>
      <c r="T4" s="791"/>
    </row>
    <row r="5" spans="1:20" ht="15" customHeight="1" thickTop="1" thickBot="1">
      <c r="A5" s="793"/>
      <c r="B5" s="793"/>
      <c r="C5" s="788"/>
      <c r="D5" s="789"/>
      <c r="E5" s="789"/>
      <c r="F5" s="789"/>
      <c r="G5" s="789"/>
      <c r="H5" s="790"/>
      <c r="I5" s="789"/>
      <c r="J5" s="789"/>
      <c r="K5" s="99" t="s">
        <v>58</v>
      </c>
      <c r="L5" s="99" t="s">
        <v>60</v>
      </c>
      <c r="M5" s="99" t="s">
        <v>43</v>
      </c>
      <c r="N5" s="99" t="s">
        <v>45</v>
      </c>
      <c r="O5" s="99" t="s">
        <v>47</v>
      </c>
      <c r="P5" s="99" t="s">
        <v>49</v>
      </c>
      <c r="Q5" s="99" t="s">
        <v>51</v>
      </c>
      <c r="R5" s="99" t="s">
        <v>53</v>
      </c>
      <c r="S5" s="259" t="s">
        <v>55</v>
      </c>
      <c r="T5" s="100" t="s">
        <v>79</v>
      </c>
    </row>
    <row r="6" spans="1:20" ht="51" customHeight="1" thickTop="1" thickBot="1">
      <c r="A6" s="3"/>
      <c r="B6" s="3"/>
      <c r="C6" s="788"/>
      <c r="D6" s="789"/>
      <c r="E6" s="789"/>
      <c r="F6" s="789"/>
      <c r="G6" s="789"/>
      <c r="H6" s="790"/>
      <c r="I6" s="101" t="s">
        <v>80</v>
      </c>
      <c r="J6" s="789"/>
      <c r="K6" s="102" t="s">
        <v>264</v>
      </c>
      <c r="L6" s="102" t="s">
        <v>265</v>
      </c>
      <c r="M6" s="102" t="s">
        <v>83</v>
      </c>
      <c r="N6" s="102" t="s">
        <v>266</v>
      </c>
      <c r="O6" s="102" t="s">
        <v>267</v>
      </c>
      <c r="P6" s="102" t="s">
        <v>268</v>
      </c>
      <c r="Q6" s="102" t="s">
        <v>269</v>
      </c>
      <c r="R6" s="102" t="s">
        <v>270</v>
      </c>
      <c r="S6" s="260" t="s">
        <v>89</v>
      </c>
      <c r="T6" s="103" t="s">
        <v>79</v>
      </c>
    </row>
    <row r="7" spans="1:20" ht="23.1" customHeight="1">
      <c r="A7" s="3"/>
      <c r="B7" s="3"/>
      <c r="C7" s="104" t="s">
        <v>4</v>
      </c>
      <c r="D7" s="844" t="s">
        <v>28</v>
      </c>
      <c r="E7" s="844"/>
      <c r="F7" s="244" t="s">
        <v>29</v>
      </c>
      <c r="G7" s="105" t="s">
        <v>90</v>
      </c>
      <c r="H7" s="106" t="s">
        <v>91</v>
      </c>
      <c r="I7" s="105">
        <v>2025</v>
      </c>
      <c r="J7" s="107" t="s">
        <v>92</v>
      </c>
      <c r="K7" s="261">
        <v>0</v>
      </c>
      <c r="L7" s="261">
        <v>127984000</v>
      </c>
      <c r="M7" s="261">
        <v>1272140000</v>
      </c>
      <c r="N7" s="261">
        <v>212100000</v>
      </c>
      <c r="O7" s="261">
        <v>200755000</v>
      </c>
      <c r="P7" s="678">
        <v>0</v>
      </c>
      <c r="Q7" s="261">
        <v>0</v>
      </c>
      <c r="R7" s="261">
        <v>3500000</v>
      </c>
      <c r="S7" s="261">
        <v>10000000</v>
      </c>
      <c r="T7" s="109">
        <f t="shared" ref="T7:T21" si="0">SUM(K7:S7)</f>
        <v>1826479000</v>
      </c>
    </row>
    <row r="8" spans="1:20" ht="23.1" customHeight="1">
      <c r="A8" s="3"/>
      <c r="B8" s="3"/>
      <c r="C8" s="104" t="s">
        <v>4</v>
      </c>
      <c r="D8" s="844" t="s">
        <v>28</v>
      </c>
      <c r="E8" s="844"/>
      <c r="F8" s="244" t="s">
        <v>29</v>
      </c>
      <c r="G8" s="105" t="s">
        <v>90</v>
      </c>
      <c r="H8" s="106" t="s">
        <v>91</v>
      </c>
      <c r="I8" s="105">
        <v>2025</v>
      </c>
      <c r="J8" s="107" t="s">
        <v>93</v>
      </c>
      <c r="K8" s="261">
        <v>0</v>
      </c>
      <c r="L8" s="261">
        <v>127984000</v>
      </c>
      <c r="M8" s="261">
        <v>1272140000</v>
      </c>
      <c r="N8" s="261">
        <v>212100000</v>
      </c>
      <c r="O8" s="261">
        <v>200755000</v>
      </c>
      <c r="P8" s="677">
        <v>0</v>
      </c>
      <c r="Q8" s="261">
        <v>0</v>
      </c>
      <c r="R8" s="261">
        <v>3500000</v>
      </c>
      <c r="S8" s="261">
        <v>13641876</v>
      </c>
      <c r="T8" s="109">
        <f t="shared" si="0"/>
        <v>1830120876</v>
      </c>
    </row>
    <row r="9" spans="1:20" ht="23.1" customHeight="1">
      <c r="A9" s="3"/>
      <c r="B9" s="3"/>
      <c r="C9" s="104" t="s">
        <v>4</v>
      </c>
      <c r="D9" s="844" t="s">
        <v>28</v>
      </c>
      <c r="E9" s="844"/>
      <c r="F9" s="244" t="s">
        <v>29</v>
      </c>
      <c r="G9" s="105" t="s">
        <v>90</v>
      </c>
      <c r="H9" s="106" t="s">
        <v>91</v>
      </c>
      <c r="I9" s="105">
        <v>2025</v>
      </c>
      <c r="J9" s="107" t="s">
        <v>94</v>
      </c>
      <c r="K9" s="261">
        <v>0</v>
      </c>
      <c r="L9" s="261">
        <f>32016000</f>
        <v>32016000</v>
      </c>
      <c r="M9" s="261">
        <v>372754497</v>
      </c>
      <c r="N9" s="261">
        <v>61076057</v>
      </c>
      <c r="O9" s="261">
        <v>42448963</v>
      </c>
      <c r="P9" s="261">
        <v>0</v>
      </c>
      <c r="Q9" s="261">
        <v>0</v>
      </c>
      <c r="R9" s="261">
        <v>2020298</v>
      </c>
      <c r="S9" s="261">
        <v>5879394</v>
      </c>
      <c r="T9" s="109">
        <f t="shared" si="0"/>
        <v>516195209</v>
      </c>
    </row>
    <row r="10" spans="1:20" ht="23.1" customHeight="1">
      <c r="A10" s="3"/>
      <c r="B10" s="3"/>
      <c r="C10" s="104" t="s">
        <v>4</v>
      </c>
      <c r="D10" s="844" t="s">
        <v>28</v>
      </c>
      <c r="E10" s="844"/>
      <c r="F10" s="244" t="s">
        <v>29</v>
      </c>
      <c r="G10" s="105" t="s">
        <v>90</v>
      </c>
      <c r="H10" s="106" t="s">
        <v>91</v>
      </c>
      <c r="I10" s="105">
        <v>2025</v>
      </c>
      <c r="J10" s="107" t="s">
        <v>95</v>
      </c>
      <c r="K10" s="261">
        <v>0</v>
      </c>
      <c r="L10" s="261">
        <v>0</v>
      </c>
      <c r="M10" s="261">
        <v>0</v>
      </c>
      <c r="N10" s="261">
        <v>0</v>
      </c>
      <c r="O10" s="261">
        <v>43165472</v>
      </c>
      <c r="P10" s="261"/>
      <c r="Q10" s="261"/>
      <c r="R10" s="261">
        <v>0</v>
      </c>
      <c r="S10" s="261">
        <v>0</v>
      </c>
      <c r="T10" s="109">
        <f t="shared" si="0"/>
        <v>43165472</v>
      </c>
    </row>
    <row r="11" spans="1:20" ht="23.1" customHeight="1">
      <c r="A11" s="3"/>
      <c r="B11" s="3"/>
      <c r="C11" s="104" t="s">
        <v>4</v>
      </c>
      <c r="D11" s="844" t="s">
        <v>28</v>
      </c>
      <c r="E11" s="844"/>
      <c r="F11" s="244" t="s">
        <v>29</v>
      </c>
      <c r="G11" s="105" t="s">
        <v>96</v>
      </c>
      <c r="H11" s="106" t="s">
        <v>97</v>
      </c>
      <c r="I11" s="105">
        <v>2025</v>
      </c>
      <c r="J11" s="107" t="s">
        <v>92</v>
      </c>
      <c r="K11" s="261">
        <v>0</v>
      </c>
      <c r="L11" s="261">
        <v>0</v>
      </c>
      <c r="M11" s="261">
        <v>0</v>
      </c>
      <c r="N11" s="261">
        <v>0</v>
      </c>
      <c r="O11" s="261">
        <v>0</v>
      </c>
      <c r="P11" s="261">
        <v>0</v>
      </c>
      <c r="Q11" s="261">
        <v>0</v>
      </c>
      <c r="R11" s="261">
        <v>0</v>
      </c>
      <c r="S11" s="261">
        <v>0</v>
      </c>
      <c r="T11" s="109">
        <f t="shared" si="0"/>
        <v>0</v>
      </c>
    </row>
    <row r="12" spans="1:20" ht="23.1" customHeight="1">
      <c r="A12" s="3"/>
      <c r="B12" s="3"/>
      <c r="C12" s="104" t="s">
        <v>4</v>
      </c>
      <c r="D12" s="844" t="s">
        <v>28</v>
      </c>
      <c r="E12" s="844"/>
      <c r="F12" s="244" t="s">
        <v>29</v>
      </c>
      <c r="G12" s="105" t="s">
        <v>96</v>
      </c>
      <c r="H12" s="106" t="s">
        <v>97</v>
      </c>
      <c r="I12" s="105">
        <v>2025</v>
      </c>
      <c r="J12" s="107" t="s">
        <v>93</v>
      </c>
      <c r="K12" s="261">
        <v>0</v>
      </c>
      <c r="L12" s="261">
        <v>0</v>
      </c>
      <c r="M12" s="261">
        <v>0</v>
      </c>
      <c r="N12" s="261">
        <v>0</v>
      </c>
      <c r="O12" s="261">
        <v>0</v>
      </c>
      <c r="P12" s="261">
        <v>0</v>
      </c>
      <c r="Q12" s="261">
        <v>0</v>
      </c>
      <c r="R12" s="261">
        <v>0</v>
      </c>
      <c r="S12" s="261">
        <v>0</v>
      </c>
      <c r="T12" s="109">
        <f t="shared" si="0"/>
        <v>0</v>
      </c>
    </row>
    <row r="13" spans="1:20" ht="23.1" customHeight="1">
      <c r="A13" s="3"/>
      <c r="B13" s="3"/>
      <c r="C13" s="104" t="s">
        <v>4</v>
      </c>
      <c r="D13" s="844" t="s">
        <v>28</v>
      </c>
      <c r="E13" s="844"/>
      <c r="F13" s="244" t="s">
        <v>29</v>
      </c>
      <c r="G13" s="105" t="s">
        <v>96</v>
      </c>
      <c r="H13" s="106" t="s">
        <v>97</v>
      </c>
      <c r="I13" s="105">
        <v>2025</v>
      </c>
      <c r="J13" s="107" t="s">
        <v>94</v>
      </c>
      <c r="K13" s="261">
        <v>1572060</v>
      </c>
      <c r="L13" s="261">
        <v>0</v>
      </c>
      <c r="M13" s="261">
        <v>0</v>
      </c>
      <c r="N13" s="261">
        <v>0</v>
      </c>
      <c r="O13" s="261">
        <v>0</v>
      </c>
      <c r="P13" s="261">
        <v>0</v>
      </c>
      <c r="Q13" s="261">
        <v>0</v>
      </c>
      <c r="R13" s="261">
        <v>0</v>
      </c>
      <c r="S13" s="261">
        <v>0</v>
      </c>
      <c r="T13" s="109">
        <f t="shared" si="0"/>
        <v>1572060</v>
      </c>
    </row>
    <row r="14" spans="1:20" ht="23.1" customHeight="1">
      <c r="A14" s="3"/>
      <c r="B14" s="3"/>
      <c r="C14" s="104" t="s">
        <v>4</v>
      </c>
      <c r="D14" s="844" t="s">
        <v>28</v>
      </c>
      <c r="E14" s="844"/>
      <c r="F14" s="244" t="s">
        <v>29</v>
      </c>
      <c r="G14" s="105" t="s">
        <v>96</v>
      </c>
      <c r="H14" s="106" t="s">
        <v>97</v>
      </c>
      <c r="I14" s="105">
        <v>2025</v>
      </c>
      <c r="J14" s="107" t="s">
        <v>95</v>
      </c>
      <c r="K14" s="108">
        <v>0</v>
      </c>
      <c r="L14" s="108">
        <v>0</v>
      </c>
      <c r="M14" s="108">
        <v>0</v>
      </c>
      <c r="N14" s="108">
        <v>0</v>
      </c>
      <c r="O14" s="108">
        <v>0</v>
      </c>
      <c r="P14" s="108">
        <v>0</v>
      </c>
      <c r="Q14" s="108">
        <v>0</v>
      </c>
      <c r="R14" s="108">
        <v>0</v>
      </c>
      <c r="S14" s="261">
        <v>0</v>
      </c>
      <c r="T14" s="109">
        <f t="shared" si="0"/>
        <v>0</v>
      </c>
    </row>
    <row r="15" spans="1:20" ht="23.1" customHeight="1">
      <c r="A15" s="3"/>
      <c r="B15" s="3"/>
      <c r="C15" s="104" t="s">
        <v>4</v>
      </c>
      <c r="D15" s="844" t="s">
        <v>28</v>
      </c>
      <c r="E15" s="844"/>
      <c r="F15" s="244" t="s">
        <v>29</v>
      </c>
      <c r="G15" s="105"/>
      <c r="H15" s="106" t="s">
        <v>79</v>
      </c>
      <c r="I15" s="105">
        <v>2025</v>
      </c>
      <c r="J15" s="107" t="s">
        <v>92</v>
      </c>
      <c r="K15" s="261">
        <f>K7+K11</f>
        <v>0</v>
      </c>
      <c r="L15" s="261">
        <f t="shared" ref="L15:O16" si="1">L7+L11</f>
        <v>127984000</v>
      </c>
      <c r="M15" s="261">
        <f t="shared" si="1"/>
        <v>1272140000</v>
      </c>
      <c r="N15" s="261">
        <f t="shared" si="1"/>
        <v>212100000</v>
      </c>
      <c r="O15" s="261">
        <f t="shared" si="1"/>
        <v>200755000</v>
      </c>
      <c r="P15" s="261"/>
      <c r="Q15" s="261"/>
      <c r="R15" s="261">
        <f>R7+R11</f>
        <v>3500000</v>
      </c>
      <c r="S15" s="261">
        <f>S7+S11</f>
        <v>10000000</v>
      </c>
      <c r="T15" s="109">
        <f t="shared" si="0"/>
        <v>1826479000</v>
      </c>
    </row>
    <row r="16" spans="1:20" ht="23.1" customHeight="1">
      <c r="A16" s="3"/>
      <c r="B16" s="3"/>
      <c r="C16" s="104" t="s">
        <v>4</v>
      </c>
      <c r="D16" s="844" t="s">
        <v>28</v>
      </c>
      <c r="E16" s="844"/>
      <c r="F16" s="244" t="s">
        <v>29</v>
      </c>
      <c r="G16" s="105"/>
      <c r="H16" s="106" t="s">
        <v>79</v>
      </c>
      <c r="I16" s="105">
        <v>2025</v>
      </c>
      <c r="J16" s="107" t="s">
        <v>93</v>
      </c>
      <c r="K16" s="108">
        <f>K8+K12</f>
        <v>0</v>
      </c>
      <c r="L16" s="257">
        <f t="shared" si="1"/>
        <v>127984000</v>
      </c>
      <c r="M16" s="257">
        <f t="shared" si="1"/>
        <v>1272140000</v>
      </c>
      <c r="N16" s="257">
        <f t="shared" si="1"/>
        <v>212100000</v>
      </c>
      <c r="O16" s="257">
        <f t="shared" si="1"/>
        <v>200755000</v>
      </c>
      <c r="P16" s="108"/>
      <c r="Q16" s="108"/>
      <c r="R16" s="257">
        <f>R8+R12</f>
        <v>3500000</v>
      </c>
      <c r="S16" s="261">
        <f>S8+S12</f>
        <v>13641876</v>
      </c>
      <c r="T16" s="109">
        <f t="shared" si="0"/>
        <v>1830120876</v>
      </c>
    </row>
    <row r="17" spans="1:20" ht="23.1" customHeight="1">
      <c r="A17" s="3"/>
      <c r="B17" s="3"/>
      <c r="C17" s="104" t="s">
        <v>4</v>
      </c>
      <c r="D17" s="844" t="s">
        <v>28</v>
      </c>
      <c r="E17" s="844"/>
      <c r="F17" s="244" t="s">
        <v>29</v>
      </c>
      <c r="G17" s="105"/>
      <c r="H17" s="106" t="s">
        <v>79</v>
      </c>
      <c r="I17" s="105">
        <v>2025</v>
      </c>
      <c r="J17" s="107" t="s">
        <v>94</v>
      </c>
      <c r="K17" s="108">
        <f>K9+K13</f>
        <v>1572060</v>
      </c>
      <c r="L17" s="257">
        <f t="shared" ref="L17:O17" si="2">L9+L13</f>
        <v>32016000</v>
      </c>
      <c r="M17" s="257">
        <f>M9+M13</f>
        <v>372754497</v>
      </c>
      <c r="N17" s="257">
        <f t="shared" si="2"/>
        <v>61076057</v>
      </c>
      <c r="O17" s="257">
        <f t="shared" si="2"/>
        <v>42448963</v>
      </c>
      <c r="P17" s="108"/>
      <c r="Q17" s="108"/>
      <c r="R17" s="257">
        <f t="shared" ref="R17:S17" si="3">R9+R13</f>
        <v>2020298</v>
      </c>
      <c r="S17" s="261">
        <f t="shared" si="3"/>
        <v>5879394</v>
      </c>
      <c r="T17" s="109">
        <f t="shared" si="0"/>
        <v>517767269</v>
      </c>
    </row>
    <row r="18" spans="1:20" ht="23.1" customHeight="1">
      <c r="A18" s="3"/>
      <c r="B18" s="3"/>
      <c r="C18" s="104" t="s">
        <v>4</v>
      </c>
      <c r="D18" s="844" t="s">
        <v>28</v>
      </c>
      <c r="E18" s="844"/>
      <c r="F18" s="244" t="s">
        <v>29</v>
      </c>
      <c r="G18" s="105"/>
      <c r="H18" s="106" t="s">
        <v>79</v>
      </c>
      <c r="I18" s="105">
        <v>2025</v>
      </c>
      <c r="J18" s="107" t="s">
        <v>95</v>
      </c>
      <c r="K18" s="108">
        <f>K10+K14</f>
        <v>0</v>
      </c>
      <c r="L18" s="257">
        <f t="shared" ref="L18:O18" si="4">L10+L14</f>
        <v>0</v>
      </c>
      <c r="M18" s="257">
        <f t="shared" si="4"/>
        <v>0</v>
      </c>
      <c r="N18" s="257">
        <f t="shared" si="4"/>
        <v>0</v>
      </c>
      <c r="O18" s="257">
        <f t="shared" si="4"/>
        <v>43165472</v>
      </c>
      <c r="P18" s="108"/>
      <c r="Q18" s="108"/>
      <c r="R18" s="257">
        <f>R10+R14</f>
        <v>0</v>
      </c>
      <c r="S18" s="261">
        <f>S10+S14</f>
        <v>0</v>
      </c>
      <c r="T18" s="109">
        <f t="shared" si="0"/>
        <v>43165472</v>
      </c>
    </row>
    <row r="19" spans="1:20" ht="15" customHeight="1">
      <c r="A19" s="3"/>
      <c r="B19" s="3"/>
      <c r="C19" s="104" t="s">
        <v>4</v>
      </c>
      <c r="D19" s="844" t="s">
        <v>28</v>
      </c>
      <c r="E19" s="844"/>
      <c r="F19" s="107" t="s">
        <v>100</v>
      </c>
      <c r="G19" s="105"/>
      <c r="H19" s="106"/>
      <c r="I19" s="105">
        <v>2025</v>
      </c>
      <c r="J19" s="107"/>
      <c r="K19" s="108">
        <f>K16-K17</f>
        <v>-1572060</v>
      </c>
      <c r="L19" s="261">
        <f t="shared" ref="L19:S19" si="5">L16-L17</f>
        <v>95968000</v>
      </c>
      <c r="M19" s="261">
        <f t="shared" si="5"/>
        <v>899385503</v>
      </c>
      <c r="N19" s="261">
        <f t="shared" si="5"/>
        <v>151023943</v>
      </c>
      <c r="O19" s="261">
        <f t="shared" si="5"/>
        <v>158306037</v>
      </c>
      <c r="P19" s="261">
        <f t="shared" si="5"/>
        <v>0</v>
      </c>
      <c r="Q19" s="261">
        <f t="shared" si="5"/>
        <v>0</v>
      </c>
      <c r="R19" s="261">
        <f t="shared" si="5"/>
        <v>1479702</v>
      </c>
      <c r="S19" s="261">
        <f t="shared" si="5"/>
        <v>7762482</v>
      </c>
      <c r="T19" s="109">
        <f t="shared" si="0"/>
        <v>1312353607</v>
      </c>
    </row>
    <row r="20" spans="1:20" ht="15" customHeight="1">
      <c r="A20" s="3"/>
      <c r="B20" s="3"/>
      <c r="C20" s="104" t="s">
        <v>4</v>
      </c>
      <c r="D20" s="844" t="s">
        <v>28</v>
      </c>
      <c r="E20" s="844"/>
      <c r="F20" s="107" t="s">
        <v>101</v>
      </c>
      <c r="G20" s="105"/>
      <c r="H20" s="106"/>
      <c r="I20" s="105">
        <v>2025</v>
      </c>
      <c r="J20" s="107"/>
      <c r="K20" s="108" t="e">
        <f>K17/K16*100</f>
        <v>#DIV/0!</v>
      </c>
      <c r="L20" s="261">
        <f t="shared" ref="L20:S20" si="6">L17/L16*100</f>
        <v>25.015626953369168</v>
      </c>
      <c r="M20" s="261">
        <f t="shared" si="6"/>
        <v>29.301373826780068</v>
      </c>
      <c r="N20" s="261">
        <f t="shared" si="6"/>
        <v>28.79587788778878</v>
      </c>
      <c r="O20" s="261">
        <f t="shared" si="6"/>
        <v>21.144660406963713</v>
      </c>
      <c r="P20" s="261" t="e">
        <f t="shared" si="6"/>
        <v>#DIV/0!</v>
      </c>
      <c r="Q20" s="261" t="e">
        <f t="shared" si="6"/>
        <v>#DIV/0!</v>
      </c>
      <c r="R20" s="261">
        <f t="shared" si="6"/>
        <v>57.722799999999999</v>
      </c>
      <c r="S20" s="261">
        <f t="shared" si="6"/>
        <v>43.098134010307675</v>
      </c>
      <c r="T20" s="261">
        <f>T17/T16*100</f>
        <v>28.291424669809622</v>
      </c>
    </row>
    <row r="21" spans="1:20" ht="15" customHeight="1">
      <c r="A21" s="3"/>
      <c r="B21" s="3"/>
      <c r="C21" s="104" t="s">
        <v>4</v>
      </c>
      <c r="D21" s="844" t="s">
        <v>28</v>
      </c>
      <c r="E21" s="844"/>
      <c r="F21" s="107" t="s">
        <v>128</v>
      </c>
      <c r="G21" s="105" t="s">
        <v>102</v>
      </c>
      <c r="H21" s="106"/>
      <c r="I21" s="105">
        <v>2025</v>
      </c>
      <c r="J21" s="107" t="s">
        <v>94</v>
      </c>
      <c r="K21" s="108"/>
      <c r="L21" s="261"/>
      <c r="M21" s="261"/>
      <c r="N21" s="261"/>
      <c r="O21" s="261"/>
      <c r="P21" s="108"/>
      <c r="Q21" s="108"/>
      <c r="R21" s="108"/>
      <c r="S21" s="261">
        <v>0</v>
      </c>
      <c r="T21" s="109">
        <f t="shared" si="0"/>
        <v>0</v>
      </c>
    </row>
    <row r="22" spans="1:20" ht="15" customHeight="1">
      <c r="A22" s="3"/>
      <c r="B22" s="3"/>
      <c r="C22" s="129"/>
      <c r="D22" s="129"/>
      <c r="E22" s="129"/>
      <c r="F22" s="130"/>
      <c r="G22" s="129"/>
      <c r="H22" s="131"/>
      <c r="I22" s="129"/>
      <c r="J22" s="130"/>
      <c r="K22" s="40"/>
      <c r="L22" s="40"/>
      <c r="M22" s="40"/>
      <c r="N22" s="40"/>
      <c r="O22" s="40"/>
      <c r="P22" s="40"/>
      <c r="Q22" s="40"/>
      <c r="R22" s="40"/>
      <c r="S22" s="40"/>
      <c r="T22" s="40"/>
    </row>
    <row r="23" spans="1:20" ht="15" customHeight="1">
      <c r="A23" s="3"/>
      <c r="B23" s="3"/>
      <c r="C23" s="129"/>
      <c r="D23" s="129"/>
      <c r="E23" s="129"/>
      <c r="F23" s="130"/>
      <c r="G23" s="129"/>
      <c r="H23" s="131"/>
      <c r="I23" s="129"/>
      <c r="J23" s="130"/>
      <c r="K23" s="40"/>
      <c r="L23" s="40"/>
      <c r="M23" s="40"/>
      <c r="N23" s="40"/>
      <c r="O23" s="40"/>
      <c r="P23" s="40"/>
      <c r="Q23" s="40"/>
      <c r="R23" s="40"/>
      <c r="S23" s="40"/>
      <c r="T23" s="40"/>
    </row>
    <row r="24" spans="1:20" ht="24.95" customHeight="1">
      <c r="A24" s="61"/>
      <c r="B24" s="61"/>
      <c r="C24" s="61"/>
      <c r="D24" s="61"/>
      <c r="E24" s="61"/>
      <c r="F24" s="846" t="s">
        <v>111</v>
      </c>
      <c r="G24" s="63" t="s">
        <v>69</v>
      </c>
      <c r="H24" s="847"/>
      <c r="I24" s="847"/>
      <c r="J24" s="846" t="s">
        <v>68</v>
      </c>
      <c r="K24" s="63" t="s">
        <v>69</v>
      </c>
      <c r="L24" s="847"/>
      <c r="M24" s="847"/>
      <c r="N24" s="61"/>
      <c r="O24" s="61"/>
      <c r="P24" s="61"/>
      <c r="Q24" s="61"/>
      <c r="R24" s="61"/>
      <c r="S24" s="61"/>
      <c r="T24" s="61"/>
    </row>
    <row r="25" spans="1:20" ht="15" customHeight="1">
      <c r="A25" s="61"/>
      <c r="B25" s="61"/>
      <c r="C25" s="61"/>
      <c r="D25" s="61"/>
      <c r="E25" s="61"/>
      <c r="F25" s="846"/>
      <c r="G25" s="63" t="s">
        <v>70</v>
      </c>
      <c r="H25" s="848"/>
      <c r="I25" s="848"/>
      <c r="J25" s="846"/>
      <c r="K25" s="63" t="s">
        <v>70</v>
      </c>
      <c r="L25" s="848"/>
      <c r="M25" s="848"/>
      <c r="N25" s="61"/>
      <c r="O25" s="61"/>
      <c r="P25" s="61"/>
      <c r="Q25" s="61"/>
      <c r="R25" s="61"/>
      <c r="S25" s="61"/>
      <c r="T25" s="61"/>
    </row>
    <row r="26" spans="1:20" ht="15" customHeight="1">
      <c r="A26" s="61"/>
      <c r="B26" s="61"/>
      <c r="C26" s="61"/>
      <c r="D26" s="61"/>
      <c r="E26" s="61"/>
      <c r="F26" s="846"/>
      <c r="G26" s="63" t="s">
        <v>71</v>
      </c>
      <c r="H26" s="848"/>
      <c r="I26" s="848"/>
      <c r="J26" s="846"/>
      <c r="K26" s="63" t="s">
        <v>71</v>
      </c>
      <c r="L26" s="848"/>
      <c r="M26" s="848"/>
      <c r="N26" s="61"/>
      <c r="O26" s="61"/>
      <c r="P26" s="61"/>
      <c r="Q26" s="61"/>
      <c r="R26" s="61"/>
      <c r="S26" s="61"/>
      <c r="T26" s="61"/>
    </row>
    <row r="27" spans="1:20" ht="15" customHeight="1">
      <c r="A27" s="61"/>
      <c r="B27" s="61"/>
      <c r="C27" s="845"/>
      <c r="D27" s="845"/>
      <c r="E27" s="845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</row>
  </sheetData>
  <mergeCells count="35">
    <mergeCell ref="A4:B5"/>
    <mergeCell ref="D11:E11"/>
    <mergeCell ref="D10:E10"/>
    <mergeCell ref="D7:E7"/>
    <mergeCell ref="D8:E8"/>
    <mergeCell ref="D9:E9"/>
    <mergeCell ref="C4:C6"/>
    <mergeCell ref="D4:E6"/>
    <mergeCell ref="D14:E14"/>
    <mergeCell ref="D15:E15"/>
    <mergeCell ref="D12:E12"/>
    <mergeCell ref="D13:E13"/>
    <mergeCell ref="C2:S2"/>
    <mergeCell ref="C3:T3"/>
    <mergeCell ref="F4:F6"/>
    <mergeCell ref="G4:G6"/>
    <mergeCell ref="H4:H6"/>
    <mergeCell ref="I4:I5"/>
    <mergeCell ref="J4:J6"/>
    <mergeCell ref="K4:T4"/>
    <mergeCell ref="H24:I24"/>
    <mergeCell ref="J24:J26"/>
    <mergeCell ref="L24:M24"/>
    <mergeCell ref="H25:I25"/>
    <mergeCell ref="L25:M25"/>
    <mergeCell ref="H26:I26"/>
    <mergeCell ref="L26:M26"/>
    <mergeCell ref="D16:E16"/>
    <mergeCell ref="D17:E17"/>
    <mergeCell ref="D18:E18"/>
    <mergeCell ref="C27:E27"/>
    <mergeCell ref="F24:F26"/>
    <mergeCell ref="D19:E19"/>
    <mergeCell ref="D20:E20"/>
    <mergeCell ref="D21:E21"/>
  </mergeCells>
  <pageMargins left="0.19" right="0.17" top="0.17" bottom="0.17" header="0.17" footer="0.17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1</vt:i4>
      </vt:variant>
    </vt:vector>
  </HeadingPairs>
  <TitlesOfParts>
    <vt:vector size="29" baseType="lpstr">
      <vt:lpstr>Aneksi nr.1</vt:lpstr>
      <vt:lpstr>Aneksi nr.1.1</vt:lpstr>
      <vt:lpstr>Aneksi 1.2</vt:lpstr>
      <vt:lpstr>Aneksi 2.0 Planif</vt:lpstr>
      <vt:lpstr>Aneksi 2.0 Polici</vt:lpstr>
      <vt:lpstr>Aneksi 2.0 Gard</vt:lpstr>
      <vt:lpstr>Aneksi 2.0 Pref</vt:lpstr>
      <vt:lpstr>Aneksi 2.0 GJC</vt:lpstr>
      <vt:lpstr>Aneksi 2.1 Planif</vt:lpstr>
      <vt:lpstr>Aneksi 2.1 Polici</vt:lpstr>
      <vt:lpstr>Aneksi 2.1 Gard</vt:lpstr>
      <vt:lpstr>Aneksi 2.1 Pref</vt:lpstr>
      <vt:lpstr>Aneksi 2.1 GJC</vt:lpstr>
      <vt:lpstr>Aneksi 3 Planif</vt:lpstr>
      <vt:lpstr>Aneksi 3 Polici</vt:lpstr>
      <vt:lpstr>Aneksi 3 Gard</vt:lpstr>
      <vt:lpstr>Aneksi 3 Pref</vt:lpstr>
      <vt:lpstr>Aneksi 3 GJC</vt:lpstr>
      <vt:lpstr>Aneksi 3.1 Planif</vt:lpstr>
      <vt:lpstr>Aneksi 3.1 Polici</vt:lpstr>
      <vt:lpstr>Aneksi 3.1 Gard</vt:lpstr>
      <vt:lpstr>Aneksi 3.1 Pref</vt:lpstr>
      <vt:lpstr>Aneksi 3.1 GJC</vt:lpstr>
      <vt:lpstr>Aneksi 4 Planif</vt:lpstr>
      <vt:lpstr>Aneksi 4 Polici</vt:lpstr>
      <vt:lpstr>Aneksi 4 Gard</vt:lpstr>
      <vt:lpstr>Aneksi 4 Pref</vt:lpstr>
      <vt:lpstr>Aneksi 4 GJC</vt:lpstr>
      <vt:lpstr>'Aneksi 3 Polici'!Print_Titles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2023-09-20T08:17:28Z</dcterms:created>
  <dcterms:modified xsi:type="dcterms:W3CDTF">2026-06-29T11:31:06Z</dcterms:modified>
</cp:coreProperties>
</file>