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codeName="ThisWorkbook" defaultThemeVersion="166925"/>
  <xr:revisionPtr revIDLastSave="0" documentId="13_ncr:1_{3B381ADC-8B77-4D6F-A667-4D90A0FD3633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Aneksi nr.1" sheetId="35" r:id="rId1"/>
    <sheet name="Aneksi nr.1.1" sheetId="36" r:id="rId2"/>
    <sheet name="Aneksi 1.2" sheetId="37" r:id="rId3"/>
    <sheet name="Aneksi 2.0 Planif" sheetId="39" r:id="rId4"/>
    <sheet name="Aneksi 2.0 Polici" sheetId="38" r:id="rId5"/>
    <sheet name="Aneksi 2.0 Gard" sheetId="7" r:id="rId6"/>
    <sheet name="Aneksi 2.0 Pref" sheetId="6" r:id="rId7"/>
    <sheet name="Aneksi 2.0 GJC" sheetId="5" r:id="rId8"/>
    <sheet name="Aneksi 2.1 Planif" sheetId="10" r:id="rId9"/>
    <sheet name="Aneksi 2.1 Polici" sheetId="13" r:id="rId10"/>
    <sheet name="Aneksi 2.1 Gard" sheetId="14" r:id="rId11"/>
    <sheet name="Aneksi 2.1 Pref" sheetId="11" r:id="rId12"/>
    <sheet name="Aneksi 2.1 GJC" sheetId="12" r:id="rId13"/>
    <sheet name="Aneksi 3 Planif" sheetId="16" r:id="rId14"/>
    <sheet name="Aneksi 3 Polici" sheetId="15" r:id="rId15"/>
    <sheet name="Aneksi 3 Gard" sheetId="19" r:id="rId16"/>
    <sheet name="Aneksi 3 Pref" sheetId="17" r:id="rId17"/>
    <sheet name="Aneksi 3 GJC" sheetId="18" r:id="rId18"/>
  </sheets>
  <externalReferences>
    <externalReference r:id="rId19"/>
  </externalReferences>
  <definedNames>
    <definedName name="JR_PAGE_ANCHOR_0_1">#REF!</definedName>
    <definedName name="_xlnm.Print_Titles" localSheetId="14">'Aneksi 3 Polici'!$7:$9</definedName>
  </definedNames>
  <calcPr calcId="191029"/>
</workbook>
</file>

<file path=xl/calcChain.xml><?xml version="1.0" encoding="utf-8"?>
<calcChain xmlns="http://schemas.openxmlformats.org/spreadsheetml/2006/main">
  <c r="M49" i="5" l="1"/>
  <c r="K49" i="5"/>
  <c r="H49" i="5"/>
  <c r="M40" i="5"/>
  <c r="K40" i="5"/>
  <c r="J40" i="5"/>
  <c r="H40" i="5"/>
  <c r="M44" i="5"/>
  <c r="K44" i="5"/>
  <c r="J44" i="5"/>
  <c r="H44" i="5"/>
  <c r="N73" i="6"/>
  <c r="N138" i="38"/>
  <c r="N71" i="39"/>
  <c r="O19" i="35"/>
  <c r="O39" i="35"/>
  <c r="O37" i="35"/>
  <c r="H39" i="37"/>
  <c r="I39" i="37"/>
  <c r="J39" i="37"/>
  <c r="K39" i="37"/>
  <c r="L39" i="37"/>
  <c r="M39" i="37"/>
  <c r="N39" i="37"/>
  <c r="O39" i="37"/>
  <c r="P39" i="37"/>
  <c r="H40" i="37"/>
  <c r="I40" i="37"/>
  <c r="J40" i="37"/>
  <c r="K40" i="37"/>
  <c r="L40" i="37"/>
  <c r="M40" i="37"/>
  <c r="N40" i="37"/>
  <c r="O40" i="37"/>
  <c r="P40" i="37"/>
  <c r="I38" i="37"/>
  <c r="J38" i="37"/>
  <c r="K38" i="37"/>
  <c r="L38" i="37"/>
  <c r="M38" i="37"/>
  <c r="N38" i="37"/>
  <c r="O38" i="37"/>
  <c r="P38" i="37"/>
  <c r="H38" i="37"/>
  <c r="P35" i="37"/>
  <c r="O35" i="37"/>
  <c r="J35" i="37"/>
  <c r="I35" i="37"/>
  <c r="N35" i="37"/>
  <c r="P28" i="37"/>
  <c r="L28" i="37"/>
  <c r="H28" i="37"/>
  <c r="O28" i="37"/>
  <c r="P16" i="37"/>
  <c r="O16" i="37"/>
  <c r="N16" i="37"/>
  <c r="M16" i="37"/>
  <c r="L16" i="37"/>
  <c r="K16" i="37"/>
  <c r="O10" i="37"/>
  <c r="M35" i="37"/>
  <c r="L35" i="37"/>
  <c r="K35" i="37"/>
  <c r="H35" i="37"/>
  <c r="N28" i="37"/>
  <c r="M28" i="37"/>
  <c r="K28" i="37"/>
  <c r="J28" i="37"/>
  <c r="I28" i="37"/>
  <c r="P22" i="37"/>
  <c r="O22" i="37"/>
  <c r="N22" i="37"/>
  <c r="M22" i="37"/>
  <c r="L22" i="37"/>
  <c r="K22" i="37"/>
  <c r="J22" i="37"/>
  <c r="I22" i="37"/>
  <c r="H22" i="37"/>
  <c r="J16" i="37"/>
  <c r="I16" i="37"/>
  <c r="H16" i="37"/>
  <c r="H9" i="37"/>
  <c r="H23" i="36"/>
  <c r="O29" i="16" l="1"/>
  <c r="F29" i="16"/>
  <c r="P18" i="16"/>
  <c r="P21" i="16"/>
  <c r="P22" i="16"/>
  <c r="M21" i="16"/>
  <c r="L15" i="14"/>
  <c r="P20" i="10"/>
  <c r="Q20" i="10"/>
  <c r="T21" i="10"/>
  <c r="S18" i="10"/>
  <c r="S17" i="10"/>
  <c r="S20" i="10" s="1"/>
  <c r="S16" i="10"/>
  <c r="S19" i="10" s="1"/>
  <c r="P19" i="10"/>
  <c r="Q19" i="10"/>
  <c r="N49" i="7"/>
  <c r="N42" i="7"/>
  <c r="N41" i="7"/>
  <c r="N38" i="7"/>
  <c r="N24" i="7"/>
  <c r="N16" i="7"/>
  <c r="N17" i="7"/>
  <c r="N21" i="7"/>
  <c r="N15" i="7"/>
  <c r="J61" i="39"/>
  <c r="M61" i="39"/>
  <c r="N61" i="39"/>
  <c r="N52" i="39"/>
  <c r="N54" i="39"/>
  <c r="N55" i="39"/>
  <c r="N57" i="39"/>
  <c r="N58" i="39"/>
  <c r="N39" i="39"/>
  <c r="N40" i="39"/>
  <c r="N41" i="39"/>
  <c r="N42" i="39"/>
  <c r="N43" i="39"/>
  <c r="N44" i="39"/>
  <c r="N38" i="39"/>
  <c r="N16" i="39"/>
  <c r="N17" i="39"/>
  <c r="N20" i="39"/>
  <c r="N21" i="39"/>
  <c r="N23" i="39"/>
  <c r="N24" i="39"/>
  <c r="N26" i="39"/>
  <c r="N15" i="39"/>
  <c r="P27" i="15" l="1"/>
  <c r="P31" i="15"/>
  <c r="P36" i="15"/>
  <c r="P38" i="15"/>
  <c r="P41" i="15"/>
  <c r="P42" i="15"/>
  <c r="P44" i="15"/>
  <c r="P45" i="15"/>
  <c r="P47" i="15"/>
  <c r="P48" i="15"/>
  <c r="P49" i="15"/>
  <c r="P50" i="15"/>
  <c r="P51" i="15"/>
  <c r="P52" i="15"/>
  <c r="P53" i="15"/>
  <c r="P55" i="15"/>
  <c r="P56" i="15"/>
  <c r="P58" i="15"/>
  <c r="P59" i="15"/>
  <c r="P60" i="15"/>
  <c r="P62" i="15"/>
  <c r="P64" i="15"/>
  <c r="Q66" i="15"/>
  <c r="P67" i="15"/>
  <c r="Q67" i="15" s="1"/>
  <c r="M66" i="15"/>
  <c r="M67" i="15"/>
  <c r="M33" i="15"/>
  <c r="M35" i="15"/>
  <c r="M36" i="15"/>
  <c r="O68" i="15"/>
  <c r="L68" i="15"/>
  <c r="S67" i="15" l="1"/>
  <c r="R67" i="15"/>
  <c r="S66" i="15"/>
  <c r="R66" i="15"/>
  <c r="L20" i="11" l="1"/>
  <c r="O19" i="11"/>
  <c r="M138" i="38" l="1"/>
  <c r="H116" i="38"/>
  <c r="M115" i="38"/>
  <c r="N115" i="38"/>
  <c r="J115" i="38"/>
  <c r="M84" i="38"/>
  <c r="N84" i="38"/>
  <c r="J84" i="38"/>
  <c r="N39" i="38"/>
  <c r="N40" i="38"/>
  <c r="N41" i="38"/>
  <c r="N42" i="38"/>
  <c r="N43" i="38"/>
  <c r="N44" i="38"/>
  <c r="N45" i="38"/>
  <c r="N46" i="38"/>
  <c r="N47" i="38"/>
  <c r="N48" i="38"/>
  <c r="N49" i="38"/>
  <c r="N50" i="38"/>
  <c r="N51" i="38"/>
  <c r="N54" i="38"/>
  <c r="N56" i="38"/>
  <c r="N57" i="38"/>
  <c r="N59" i="38"/>
  <c r="N62" i="38"/>
  <c r="N63" i="38"/>
  <c r="N67" i="38"/>
  <c r="N68" i="38"/>
  <c r="N69" i="38"/>
  <c r="N70" i="38"/>
  <c r="N72" i="38"/>
  <c r="N73" i="38"/>
  <c r="N74" i="38"/>
  <c r="N75" i="38"/>
  <c r="N76" i="38"/>
  <c r="N77" i="38"/>
  <c r="N78" i="38"/>
  <c r="N80" i="38"/>
  <c r="N81" i="38"/>
  <c r="N83" i="38"/>
  <c r="N91" i="38"/>
  <c r="N93" i="38"/>
  <c r="N95" i="38"/>
  <c r="N96" i="38"/>
  <c r="N97" i="38"/>
  <c r="N100" i="38"/>
  <c r="N101" i="38"/>
  <c r="N106" i="38"/>
  <c r="N107" i="38"/>
  <c r="N109" i="38"/>
  <c r="N112" i="38"/>
  <c r="N113" i="38"/>
  <c r="N119" i="38"/>
  <c r="N120" i="38"/>
  <c r="N121" i="38"/>
  <c r="N122" i="38"/>
  <c r="N124" i="38"/>
  <c r="N125" i="38"/>
  <c r="N38" i="38"/>
  <c r="N16" i="38"/>
  <c r="N17" i="38"/>
  <c r="N20" i="38"/>
  <c r="N21" i="38"/>
  <c r="N23" i="38"/>
  <c r="N24" i="38"/>
  <c r="N27" i="38"/>
  <c r="N15" i="38"/>
  <c r="P13" i="18" l="1"/>
  <c r="S13" i="18" s="1"/>
  <c r="N42" i="5"/>
  <c r="N39" i="5"/>
  <c r="N38" i="5"/>
  <c r="N16" i="5"/>
  <c r="N17" i="5"/>
  <c r="N21" i="5"/>
  <c r="N22" i="5"/>
  <c r="N24" i="5"/>
  <c r="N25" i="5"/>
  <c r="N29" i="5"/>
  <c r="N30" i="5"/>
  <c r="N15" i="5"/>
  <c r="R13" i="18" l="1"/>
  <c r="Q13" i="18"/>
  <c r="P21" i="17" l="1"/>
  <c r="P22" i="17"/>
  <c r="P24" i="17"/>
  <c r="O32" i="17"/>
  <c r="O31" i="17"/>
  <c r="O30" i="17"/>
  <c r="O29" i="17"/>
  <c r="O20" i="17"/>
  <c r="P20" i="17" s="1"/>
  <c r="O17" i="17"/>
  <c r="P17" i="17" s="1"/>
  <c r="O16" i="17"/>
  <c r="P16" i="17" s="1"/>
  <c r="L35" i="17"/>
  <c r="O35" i="17" l="1"/>
  <c r="I35" i="17" l="1"/>
  <c r="Q28" i="17"/>
  <c r="M28" i="17"/>
  <c r="S28" i="17" s="1"/>
  <c r="J28" i="17"/>
  <c r="R28" i="17" s="1"/>
  <c r="N69" i="6"/>
  <c r="N68" i="6"/>
  <c r="N58" i="6"/>
  <c r="N57" i="6"/>
  <c r="N56" i="6"/>
  <c r="N55" i="6"/>
  <c r="N54" i="6"/>
  <c r="N53" i="6"/>
  <c r="N52" i="6"/>
  <c r="N51" i="6"/>
  <c r="N50" i="6"/>
  <c r="N49" i="6"/>
  <c r="N47" i="6"/>
  <c r="N46" i="6"/>
  <c r="N45" i="6"/>
  <c r="N41" i="6"/>
  <c r="N39" i="6"/>
  <c r="N38" i="6"/>
  <c r="N36" i="6"/>
  <c r="N16" i="6"/>
  <c r="N17" i="6"/>
  <c r="N18" i="6"/>
  <c r="N19" i="6"/>
  <c r="N20" i="6"/>
  <c r="N21" i="6"/>
  <c r="N23" i="6"/>
  <c r="N24" i="6"/>
  <c r="N26" i="6"/>
  <c r="N27" i="6"/>
  <c r="N15" i="6"/>
  <c r="N34" i="35" l="1"/>
  <c r="N33" i="35"/>
  <c r="N31" i="35"/>
  <c r="N30" i="35"/>
  <c r="N32" i="35" s="1"/>
  <c r="N28" i="35"/>
  <c r="N27" i="35"/>
  <c r="N26" i="35"/>
  <c r="N25" i="35"/>
  <c r="N24" i="35"/>
  <c r="N23" i="35"/>
  <c r="N22" i="35"/>
  <c r="K34" i="35"/>
  <c r="K33" i="35"/>
  <c r="K31" i="35"/>
  <c r="K30" i="35"/>
  <c r="K32" i="35" s="1"/>
  <c r="K28" i="35"/>
  <c r="K27" i="35"/>
  <c r="K26" i="35"/>
  <c r="K25" i="35"/>
  <c r="K24" i="35"/>
  <c r="K23" i="35"/>
  <c r="K22" i="35"/>
  <c r="K29" i="35" s="1"/>
  <c r="L35" i="35"/>
  <c r="O35" i="35" s="1"/>
  <c r="K35" i="35"/>
  <c r="L32" i="35"/>
  <c r="L29" i="35"/>
  <c r="I35" i="35"/>
  <c r="I32" i="35"/>
  <c r="I36" i="35" s="1"/>
  <c r="I29" i="35"/>
  <c r="I37" i="35" s="1"/>
  <c r="O31" i="35"/>
  <c r="O34" i="35"/>
  <c r="O33" i="35"/>
  <c r="O30" i="35"/>
  <c r="O28" i="35"/>
  <c r="O27" i="35"/>
  <c r="O24" i="35"/>
  <c r="O23" i="35"/>
  <c r="O22" i="35"/>
  <c r="O13" i="35"/>
  <c r="O14" i="35"/>
  <c r="O16" i="35"/>
  <c r="O12" i="35"/>
  <c r="L15" i="35"/>
  <c r="O15" i="35" s="1"/>
  <c r="L13" i="35"/>
  <c r="L12" i="35"/>
  <c r="I12" i="35"/>
  <c r="L36" i="35" l="1"/>
  <c r="O36" i="35" s="1"/>
  <c r="N35" i="35"/>
  <c r="N36" i="35" s="1"/>
  <c r="L37" i="35"/>
  <c r="L39" i="35" s="1"/>
  <c r="N29" i="35"/>
  <c r="K36" i="35"/>
  <c r="K37" i="35"/>
  <c r="O32" i="35"/>
  <c r="O29" i="35"/>
  <c r="N37" i="35" l="1"/>
  <c r="O14" i="18" l="1"/>
  <c r="L14" i="18"/>
  <c r="O14" i="19"/>
  <c r="L14" i="19"/>
  <c r="O73" i="15"/>
  <c r="O24" i="16"/>
  <c r="L29" i="16"/>
  <c r="L24" i="16"/>
  <c r="L11" i="12"/>
  <c r="M11" i="12"/>
  <c r="N11" i="12"/>
  <c r="O11" i="12"/>
  <c r="P11" i="12"/>
  <c r="Q11" i="12"/>
  <c r="R11" i="12"/>
  <c r="R15" i="12" s="1"/>
  <c r="S11" i="12"/>
  <c r="L12" i="12"/>
  <c r="L16" i="12" s="1"/>
  <c r="M12" i="12"/>
  <c r="M16" i="12" s="1"/>
  <c r="N12" i="12"/>
  <c r="N15" i="12" s="1"/>
  <c r="O12" i="12"/>
  <c r="O15" i="12" s="1"/>
  <c r="P12" i="12"/>
  <c r="P15" i="12" s="1"/>
  <c r="Q12" i="12"/>
  <c r="R12" i="12"/>
  <c r="S12" i="12"/>
  <c r="L13" i="12"/>
  <c r="M13" i="12"/>
  <c r="N13" i="12"/>
  <c r="N16" i="12" s="1"/>
  <c r="O13" i="12"/>
  <c r="P13" i="12"/>
  <c r="Q13" i="12"/>
  <c r="R13" i="12"/>
  <c r="S13" i="12"/>
  <c r="S16" i="12" s="1"/>
  <c r="L14" i="12"/>
  <c r="M14" i="12"/>
  <c r="N14" i="12"/>
  <c r="O14" i="12"/>
  <c r="P14" i="12"/>
  <c r="Q14" i="12"/>
  <c r="R14" i="12"/>
  <c r="S14" i="12"/>
  <c r="L15" i="12"/>
  <c r="Q15" i="12"/>
  <c r="S15" i="12"/>
  <c r="K15" i="12"/>
  <c r="K14" i="12"/>
  <c r="K13" i="12"/>
  <c r="T13" i="12" s="1"/>
  <c r="K12" i="12"/>
  <c r="K11" i="12"/>
  <c r="T8" i="12"/>
  <c r="T9" i="12"/>
  <c r="T10" i="12"/>
  <c r="T7" i="12"/>
  <c r="L15" i="11"/>
  <c r="L19" i="11" s="1"/>
  <c r="M15" i="11"/>
  <c r="M19" i="11" s="1"/>
  <c r="N15" i="11"/>
  <c r="O15" i="11"/>
  <c r="P15" i="11"/>
  <c r="P19" i="11" s="1"/>
  <c r="Q15" i="11"/>
  <c r="Q19" i="11" s="1"/>
  <c r="R15" i="11"/>
  <c r="R19" i="11" s="1"/>
  <c r="S15" i="11"/>
  <c r="L16" i="11"/>
  <c r="M16" i="11"/>
  <c r="N16" i="11"/>
  <c r="O16" i="11"/>
  <c r="P16" i="11"/>
  <c r="Q16" i="11"/>
  <c r="R16" i="11"/>
  <c r="S16" i="11"/>
  <c r="L17" i="11"/>
  <c r="M17" i="11"/>
  <c r="N17" i="11"/>
  <c r="O17" i="11"/>
  <c r="P17" i="11"/>
  <c r="Q17" i="11"/>
  <c r="R17" i="11"/>
  <c r="S17" i="11"/>
  <c r="L18" i="11"/>
  <c r="M18" i="11"/>
  <c r="N18" i="11"/>
  <c r="O18" i="11"/>
  <c r="P18" i="11"/>
  <c r="Q18" i="11"/>
  <c r="R18" i="11"/>
  <c r="S18" i="11"/>
  <c r="K18" i="11"/>
  <c r="K17" i="11"/>
  <c r="K16" i="11"/>
  <c r="K15" i="11"/>
  <c r="T8" i="11"/>
  <c r="T9" i="11"/>
  <c r="T10" i="11"/>
  <c r="T11" i="11"/>
  <c r="T12" i="11"/>
  <c r="T13" i="11"/>
  <c r="T14" i="11"/>
  <c r="T7" i="11"/>
  <c r="L12" i="14"/>
  <c r="M12" i="14"/>
  <c r="N12" i="14"/>
  <c r="O12" i="14"/>
  <c r="O15" i="14" s="1"/>
  <c r="P12" i="14"/>
  <c r="Q12" i="14"/>
  <c r="Q16" i="14" s="1"/>
  <c r="R12" i="14"/>
  <c r="R16" i="14" s="1"/>
  <c r="S12" i="14"/>
  <c r="S16" i="14" s="1"/>
  <c r="L13" i="14"/>
  <c r="M13" i="14"/>
  <c r="M16" i="14" s="1"/>
  <c r="N13" i="14"/>
  <c r="O13" i="14"/>
  <c r="P13" i="14"/>
  <c r="Q13" i="14"/>
  <c r="R13" i="14"/>
  <c r="S13" i="14"/>
  <c r="L14" i="14"/>
  <c r="M14" i="14"/>
  <c r="N14" i="14"/>
  <c r="O14" i="14"/>
  <c r="P14" i="14"/>
  <c r="Q14" i="14"/>
  <c r="R14" i="14"/>
  <c r="S14" i="14"/>
  <c r="M15" i="14"/>
  <c r="N15" i="14"/>
  <c r="P15" i="14"/>
  <c r="R15" i="14"/>
  <c r="S15" i="14"/>
  <c r="N16" i="14"/>
  <c r="K15" i="14"/>
  <c r="K14" i="14"/>
  <c r="K13" i="14"/>
  <c r="K12" i="14"/>
  <c r="T8" i="14"/>
  <c r="T9" i="14"/>
  <c r="T10" i="14"/>
  <c r="T11" i="14"/>
  <c r="T7" i="14"/>
  <c r="S20" i="13"/>
  <c r="S23" i="13" s="1"/>
  <c r="S21" i="13"/>
  <c r="S22" i="13"/>
  <c r="L20" i="13"/>
  <c r="L23" i="13" s="1"/>
  <c r="M20" i="13"/>
  <c r="M23" i="13" s="1"/>
  <c r="N20" i="13"/>
  <c r="N23" i="13" s="1"/>
  <c r="O20" i="13"/>
  <c r="O23" i="13" s="1"/>
  <c r="R20" i="13"/>
  <c r="R23" i="13" s="1"/>
  <c r="L21" i="13"/>
  <c r="L24" i="13" s="1"/>
  <c r="M21" i="13"/>
  <c r="N21" i="13"/>
  <c r="O21" i="13"/>
  <c r="R21" i="13"/>
  <c r="L22" i="13"/>
  <c r="M22" i="13"/>
  <c r="N22" i="13"/>
  <c r="O22" i="13"/>
  <c r="R22" i="13"/>
  <c r="K22" i="13"/>
  <c r="K21" i="13"/>
  <c r="K20" i="13"/>
  <c r="K23" i="13" s="1"/>
  <c r="T8" i="13"/>
  <c r="T9" i="13"/>
  <c r="T10" i="13"/>
  <c r="T11" i="13"/>
  <c r="T12" i="13"/>
  <c r="T13" i="13"/>
  <c r="T14" i="13"/>
  <c r="T15" i="13"/>
  <c r="T16" i="13"/>
  <c r="T17" i="13"/>
  <c r="T18" i="13"/>
  <c r="T19" i="13"/>
  <c r="T25" i="13"/>
  <c r="T7" i="13"/>
  <c r="M43" i="5"/>
  <c r="M42" i="5"/>
  <c r="N40" i="5"/>
  <c r="K36" i="5"/>
  <c r="H36" i="5"/>
  <c r="N36" i="5" s="1"/>
  <c r="J43" i="5"/>
  <c r="J42" i="5"/>
  <c r="M39" i="5"/>
  <c r="M38" i="5"/>
  <c r="M36" i="5" s="1"/>
  <c r="J39" i="5"/>
  <c r="J36" i="5" s="1"/>
  <c r="J38" i="5"/>
  <c r="R24" i="13" l="1"/>
  <c r="M24" i="13"/>
  <c r="Q15" i="14"/>
  <c r="P16" i="14"/>
  <c r="L16" i="14"/>
  <c r="T12" i="14"/>
  <c r="O16" i="14"/>
  <c r="S24" i="13"/>
  <c r="M15" i="12"/>
  <c r="J49" i="5"/>
  <c r="N44" i="5"/>
  <c r="N49" i="5"/>
  <c r="T15" i="11"/>
  <c r="K19" i="11"/>
  <c r="S20" i="11"/>
  <c r="O20" i="11"/>
  <c r="N20" i="11"/>
  <c r="M20" i="11"/>
  <c r="S19" i="11"/>
  <c r="O16" i="12"/>
  <c r="T11" i="12"/>
  <c r="T12" i="12"/>
  <c r="T16" i="12" s="1"/>
  <c r="T14" i="12"/>
  <c r="T15" i="12"/>
  <c r="N19" i="11"/>
  <c r="T16" i="11"/>
  <c r="T18" i="11"/>
  <c r="T17" i="11"/>
  <c r="T20" i="11" s="1"/>
  <c r="T13" i="14"/>
  <c r="T16" i="14" s="1"/>
  <c r="T15" i="14"/>
  <c r="T14" i="14"/>
  <c r="K24" i="13"/>
  <c r="N24" i="13"/>
  <c r="T20" i="13"/>
  <c r="T23" i="13"/>
  <c r="T22" i="13"/>
  <c r="T21" i="13"/>
  <c r="O24" i="13"/>
  <c r="J24" i="5"/>
  <c r="J23" i="5"/>
  <c r="K70" i="6"/>
  <c r="H70" i="6"/>
  <c r="K60" i="6"/>
  <c r="K42" i="6" s="1"/>
  <c r="K73" i="6" s="1"/>
  <c r="H60" i="6"/>
  <c r="K36" i="6"/>
  <c r="H36" i="6"/>
  <c r="M69" i="6"/>
  <c r="M68" i="6"/>
  <c r="M67" i="6"/>
  <c r="M66" i="6"/>
  <c r="M65" i="6"/>
  <c r="M64" i="6"/>
  <c r="M63" i="6"/>
  <c r="M62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1" i="6"/>
  <c r="M40" i="6"/>
  <c r="M39" i="6"/>
  <c r="M38" i="6"/>
  <c r="J69" i="6"/>
  <c r="J68" i="6"/>
  <c r="J67" i="6"/>
  <c r="J66" i="6"/>
  <c r="J65" i="6"/>
  <c r="J64" i="6"/>
  <c r="J63" i="6"/>
  <c r="J62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60" i="6" s="1"/>
  <c r="J41" i="6"/>
  <c r="J40" i="6"/>
  <c r="J39" i="6"/>
  <c r="J38" i="6"/>
  <c r="J36" i="6" s="1"/>
  <c r="J24" i="6"/>
  <c r="J23" i="6"/>
  <c r="K44" i="7"/>
  <c r="H44" i="7"/>
  <c r="H39" i="7" s="1"/>
  <c r="K39" i="7" l="1"/>
  <c r="N39" i="7" s="1"/>
  <c r="N44" i="7"/>
  <c r="T24" i="13"/>
  <c r="T19" i="11"/>
  <c r="M70" i="6"/>
  <c r="H42" i="6"/>
  <c r="N70" i="6"/>
  <c r="J70" i="6"/>
  <c r="N42" i="6"/>
  <c r="N60" i="6"/>
  <c r="M60" i="6"/>
  <c r="M36" i="6"/>
  <c r="M42" i="6"/>
  <c r="M73" i="6" s="1"/>
  <c r="H73" i="6"/>
  <c r="J42" i="6"/>
  <c r="J73" i="6" s="1"/>
  <c r="M43" i="7"/>
  <c r="M42" i="7"/>
  <c r="M41" i="7"/>
  <c r="M44" i="7" s="1"/>
  <c r="M39" i="7" s="1"/>
  <c r="M38" i="7"/>
  <c r="M36" i="7" s="1"/>
  <c r="K36" i="7"/>
  <c r="H36" i="7"/>
  <c r="H49" i="7" s="1"/>
  <c r="J43" i="7"/>
  <c r="J42" i="7"/>
  <c r="J41" i="7"/>
  <c r="J38" i="7"/>
  <c r="J36" i="7" s="1"/>
  <c r="M24" i="7"/>
  <c r="M23" i="7"/>
  <c r="J24" i="7"/>
  <c r="J23" i="7"/>
  <c r="J44" i="7" l="1"/>
  <c r="J39" i="7" s="1"/>
  <c r="K49" i="7"/>
  <c r="N36" i="7"/>
  <c r="J49" i="7"/>
  <c r="M49" i="7"/>
  <c r="K134" i="38"/>
  <c r="K128" i="38"/>
  <c r="K127" i="38"/>
  <c r="H127" i="38"/>
  <c r="K116" i="38"/>
  <c r="M125" i="38"/>
  <c r="M124" i="38"/>
  <c r="M123" i="38"/>
  <c r="M122" i="38"/>
  <c r="M121" i="38"/>
  <c r="M120" i="38"/>
  <c r="M119" i="38"/>
  <c r="M118" i="38"/>
  <c r="M114" i="38"/>
  <c r="M113" i="38"/>
  <c r="M112" i="38"/>
  <c r="M111" i="38"/>
  <c r="M110" i="38"/>
  <c r="M109" i="38"/>
  <c r="M108" i="38"/>
  <c r="M107" i="38"/>
  <c r="M106" i="38"/>
  <c r="M105" i="38"/>
  <c r="M104" i="38"/>
  <c r="M103" i="38"/>
  <c r="M102" i="38"/>
  <c r="M101" i="38"/>
  <c r="M100" i="38"/>
  <c r="M99" i="38"/>
  <c r="M98" i="38"/>
  <c r="M97" i="38"/>
  <c r="M96" i="38"/>
  <c r="M95" i="38"/>
  <c r="M94" i="38"/>
  <c r="M93" i="38"/>
  <c r="M92" i="38"/>
  <c r="M91" i="38"/>
  <c r="M90" i="38"/>
  <c r="M89" i="38"/>
  <c r="M88" i="38"/>
  <c r="M87" i="38"/>
  <c r="M86" i="38"/>
  <c r="M85" i="38"/>
  <c r="M83" i="38"/>
  <c r="M82" i="38"/>
  <c r="M81" i="38"/>
  <c r="M80" i="38"/>
  <c r="M79" i="38"/>
  <c r="M78" i="38"/>
  <c r="M77" i="38"/>
  <c r="M76" i="38"/>
  <c r="M75" i="38"/>
  <c r="M74" i="38"/>
  <c r="M73" i="38"/>
  <c r="M72" i="38"/>
  <c r="M71" i="38"/>
  <c r="M70" i="38"/>
  <c r="M69" i="38"/>
  <c r="M68" i="38"/>
  <c r="M67" i="38"/>
  <c r="M66" i="38"/>
  <c r="M65" i="38"/>
  <c r="M64" i="38"/>
  <c r="M63" i="38"/>
  <c r="M62" i="38"/>
  <c r="M61" i="38"/>
  <c r="M60" i="38"/>
  <c r="M59" i="38"/>
  <c r="M58" i="38"/>
  <c r="M57" i="38"/>
  <c r="M56" i="38"/>
  <c r="M55" i="38"/>
  <c r="M54" i="38"/>
  <c r="J125" i="38"/>
  <c r="J124" i="38"/>
  <c r="J123" i="38"/>
  <c r="J122" i="38"/>
  <c r="J121" i="38"/>
  <c r="J120" i="38"/>
  <c r="J119" i="38"/>
  <c r="J118" i="38"/>
  <c r="J127" i="38" s="1"/>
  <c r="J114" i="38"/>
  <c r="J113" i="38"/>
  <c r="J112" i="38"/>
  <c r="J111" i="38"/>
  <c r="J110" i="38"/>
  <c r="J109" i="38"/>
  <c r="J108" i="38"/>
  <c r="J107" i="38"/>
  <c r="J106" i="38"/>
  <c r="J105" i="38"/>
  <c r="J104" i="38"/>
  <c r="J103" i="38"/>
  <c r="J102" i="38"/>
  <c r="J101" i="38"/>
  <c r="J100" i="38"/>
  <c r="J99" i="38"/>
  <c r="J98" i="38"/>
  <c r="J97" i="38"/>
  <c r="J96" i="38"/>
  <c r="J95" i="38"/>
  <c r="J94" i="38"/>
  <c r="J93" i="38"/>
  <c r="J92" i="38"/>
  <c r="J91" i="38"/>
  <c r="J90" i="38"/>
  <c r="J89" i="38"/>
  <c r="J88" i="38"/>
  <c r="J87" i="38"/>
  <c r="J86" i="38"/>
  <c r="J85" i="38"/>
  <c r="J83" i="38"/>
  <c r="J82" i="38"/>
  <c r="J81" i="38"/>
  <c r="J80" i="38"/>
  <c r="J79" i="38"/>
  <c r="J78" i="38"/>
  <c r="J77" i="38"/>
  <c r="J76" i="38"/>
  <c r="J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J61" i="38"/>
  <c r="J60" i="38"/>
  <c r="J59" i="38"/>
  <c r="J58" i="38"/>
  <c r="J57" i="38"/>
  <c r="J56" i="38"/>
  <c r="J55" i="38"/>
  <c r="J54" i="38"/>
  <c r="M51" i="38"/>
  <c r="M50" i="38"/>
  <c r="M49" i="38"/>
  <c r="M48" i="38"/>
  <c r="M47" i="38"/>
  <c r="M46" i="38"/>
  <c r="M45" i="38"/>
  <c r="M44" i="38"/>
  <c r="M43" i="38"/>
  <c r="M42" i="38"/>
  <c r="M41" i="38"/>
  <c r="M40" i="38"/>
  <c r="M39" i="38"/>
  <c r="M38" i="38"/>
  <c r="J51" i="38"/>
  <c r="J50" i="38"/>
  <c r="J49" i="38"/>
  <c r="J48" i="38"/>
  <c r="J47" i="38"/>
  <c r="J46" i="38"/>
  <c r="J45" i="38"/>
  <c r="J44" i="38"/>
  <c r="J43" i="38"/>
  <c r="J42" i="38"/>
  <c r="J41" i="38"/>
  <c r="J40" i="38"/>
  <c r="J39" i="38"/>
  <c r="J38" i="38"/>
  <c r="K36" i="38"/>
  <c r="H36" i="38"/>
  <c r="M27" i="5"/>
  <c r="M26" i="5"/>
  <c r="M28" i="5" s="1"/>
  <c r="M24" i="5"/>
  <c r="M23" i="5"/>
  <c r="M21" i="5"/>
  <c r="M20" i="5"/>
  <c r="M19" i="5"/>
  <c r="M18" i="5"/>
  <c r="M17" i="5"/>
  <c r="M16" i="5"/>
  <c r="M15" i="5"/>
  <c r="M27" i="6"/>
  <c r="M26" i="6"/>
  <c r="M28" i="6" s="1"/>
  <c r="M24" i="6"/>
  <c r="M23" i="6"/>
  <c r="M21" i="6"/>
  <c r="M20" i="6"/>
  <c r="M19" i="6"/>
  <c r="M18" i="6"/>
  <c r="M17" i="6"/>
  <c r="M16" i="6"/>
  <c r="M15" i="6"/>
  <c r="M27" i="7"/>
  <c r="M26" i="7"/>
  <c r="M28" i="7" s="1"/>
  <c r="M25" i="7"/>
  <c r="M29" i="7" s="1"/>
  <c r="M21" i="7"/>
  <c r="M20" i="7"/>
  <c r="M19" i="7"/>
  <c r="M18" i="7"/>
  <c r="M17" i="7"/>
  <c r="M16" i="7"/>
  <c r="M15" i="7"/>
  <c r="M27" i="38"/>
  <c r="M26" i="38"/>
  <c r="M28" i="38" s="1"/>
  <c r="M24" i="38"/>
  <c r="M23" i="38"/>
  <c r="M21" i="38"/>
  <c r="M20" i="38"/>
  <c r="M19" i="38"/>
  <c r="M18" i="38"/>
  <c r="M17" i="38"/>
  <c r="M16" i="38"/>
  <c r="M15" i="38"/>
  <c r="K28" i="5"/>
  <c r="K25" i="5"/>
  <c r="K29" i="5" s="1"/>
  <c r="K22" i="5"/>
  <c r="K28" i="6"/>
  <c r="K25" i="6"/>
  <c r="K22" i="6"/>
  <c r="K28" i="7"/>
  <c r="K25" i="7"/>
  <c r="K22" i="7"/>
  <c r="N22" i="7" s="1"/>
  <c r="K28" i="38"/>
  <c r="K25" i="38"/>
  <c r="K29" i="38" s="1"/>
  <c r="K22" i="38"/>
  <c r="J27" i="5"/>
  <c r="J26" i="5"/>
  <c r="J28" i="5" s="1"/>
  <c r="J25" i="5"/>
  <c r="J29" i="5" s="1"/>
  <c r="J21" i="5"/>
  <c r="J20" i="5"/>
  <c r="J19" i="5"/>
  <c r="J18" i="5"/>
  <c r="J17" i="5"/>
  <c r="J16" i="5"/>
  <c r="J15" i="5"/>
  <c r="J27" i="6"/>
  <c r="J26" i="6"/>
  <c r="J28" i="6" s="1"/>
  <c r="J25" i="6"/>
  <c r="J21" i="6"/>
  <c r="J20" i="6"/>
  <c r="J19" i="6"/>
  <c r="J18" i="6"/>
  <c r="J17" i="6"/>
  <c r="J16" i="6"/>
  <c r="J15" i="6"/>
  <c r="J27" i="7"/>
  <c r="J26" i="7"/>
  <c r="J25" i="7"/>
  <c r="J21" i="7"/>
  <c r="J20" i="7"/>
  <c r="J19" i="7"/>
  <c r="J18" i="7"/>
  <c r="J17" i="7"/>
  <c r="J16" i="7"/>
  <c r="J15" i="7"/>
  <c r="J22" i="7" s="1"/>
  <c r="J27" i="38"/>
  <c r="J26" i="38"/>
  <c r="J25" i="38"/>
  <c r="J21" i="38"/>
  <c r="J20" i="38"/>
  <c r="J19" i="38"/>
  <c r="J18" i="38"/>
  <c r="J17" i="38"/>
  <c r="J16" i="38"/>
  <c r="J15" i="38"/>
  <c r="H28" i="5"/>
  <c r="H29" i="5" s="1"/>
  <c r="H25" i="5"/>
  <c r="H22" i="5"/>
  <c r="H28" i="6"/>
  <c r="H25" i="6"/>
  <c r="H29" i="6" s="1"/>
  <c r="H22" i="6"/>
  <c r="H28" i="7"/>
  <c r="H25" i="7"/>
  <c r="H22" i="7"/>
  <c r="H28" i="38"/>
  <c r="H25" i="38"/>
  <c r="H22" i="38"/>
  <c r="K68" i="39"/>
  <c r="K64" i="39"/>
  <c r="M62" i="39"/>
  <c r="K62" i="39"/>
  <c r="J62" i="39"/>
  <c r="H62" i="39"/>
  <c r="K59" i="39"/>
  <c r="H59" i="39"/>
  <c r="J58" i="39"/>
  <c r="J57" i="39"/>
  <c r="J56" i="39"/>
  <c r="J55" i="39"/>
  <c r="J54" i="39"/>
  <c r="J53" i="39"/>
  <c r="J52" i="39"/>
  <c r="J51" i="39"/>
  <c r="J50" i="39"/>
  <c r="J49" i="39"/>
  <c r="J48" i="39"/>
  <c r="J47" i="39"/>
  <c r="M58" i="39"/>
  <c r="M57" i="39"/>
  <c r="M56" i="39"/>
  <c r="M55" i="39"/>
  <c r="M54" i="39"/>
  <c r="M53" i="39"/>
  <c r="M52" i="39"/>
  <c r="M51" i="39"/>
  <c r="M50" i="39"/>
  <c r="M49" i="39"/>
  <c r="M48" i="39"/>
  <c r="M47" i="39"/>
  <c r="M44" i="39"/>
  <c r="M43" i="39"/>
  <c r="M42" i="39"/>
  <c r="M41" i="39"/>
  <c r="M40" i="39"/>
  <c r="M39" i="39"/>
  <c r="M38" i="39"/>
  <c r="M36" i="39" s="1"/>
  <c r="K36" i="39"/>
  <c r="H36" i="39"/>
  <c r="J44" i="39"/>
  <c r="J43" i="39"/>
  <c r="J42" i="39"/>
  <c r="J41" i="39"/>
  <c r="J40" i="39"/>
  <c r="J39" i="39"/>
  <c r="J38" i="39"/>
  <c r="K28" i="39"/>
  <c r="J28" i="39"/>
  <c r="H28" i="39"/>
  <c r="M27" i="39"/>
  <c r="M26" i="39"/>
  <c r="M28" i="39" s="1"/>
  <c r="M24" i="39"/>
  <c r="M23" i="39"/>
  <c r="M25" i="39" s="1"/>
  <c r="K25" i="39"/>
  <c r="J25" i="39"/>
  <c r="H25" i="39"/>
  <c r="J27" i="39"/>
  <c r="J26" i="39"/>
  <c r="M16" i="39"/>
  <c r="M17" i="39"/>
  <c r="M18" i="39"/>
  <c r="M19" i="39"/>
  <c r="M20" i="39"/>
  <c r="M21" i="39"/>
  <c r="M15" i="39"/>
  <c r="K29" i="7" l="1"/>
  <c r="J28" i="7"/>
  <c r="J29" i="7" s="1"/>
  <c r="J30" i="7" s="1"/>
  <c r="H29" i="7"/>
  <c r="N29" i="7" s="1"/>
  <c r="N25" i="7"/>
  <c r="H30" i="7"/>
  <c r="K30" i="7"/>
  <c r="M22" i="7"/>
  <c r="M30" i="7" s="1"/>
  <c r="M29" i="39"/>
  <c r="K63" i="39"/>
  <c r="K45" i="39"/>
  <c r="N62" i="39"/>
  <c r="H45" i="39"/>
  <c r="N45" i="39" s="1"/>
  <c r="N59" i="39"/>
  <c r="M59" i="39"/>
  <c r="M45" i="39" s="1"/>
  <c r="M71" i="39" s="1"/>
  <c r="J59" i="39"/>
  <c r="J45" i="39" s="1"/>
  <c r="K71" i="39"/>
  <c r="H71" i="39"/>
  <c r="N36" i="39"/>
  <c r="J36" i="39"/>
  <c r="H29" i="39"/>
  <c r="N28" i="39"/>
  <c r="J29" i="39"/>
  <c r="N25" i="39"/>
  <c r="K29" i="39"/>
  <c r="N29" i="39" s="1"/>
  <c r="M25" i="38"/>
  <c r="N22" i="38"/>
  <c r="K126" i="38"/>
  <c r="N127" i="38"/>
  <c r="M127" i="38"/>
  <c r="K52" i="38"/>
  <c r="N116" i="38"/>
  <c r="K138" i="38"/>
  <c r="M116" i="38"/>
  <c r="M52" i="38" s="1"/>
  <c r="J116" i="38"/>
  <c r="J52" i="38" s="1"/>
  <c r="M29" i="38"/>
  <c r="J36" i="38"/>
  <c r="M36" i="38"/>
  <c r="N36" i="38"/>
  <c r="N28" i="38"/>
  <c r="K30" i="38"/>
  <c r="K33" i="38" s="1"/>
  <c r="J28" i="38"/>
  <c r="J29" i="38" s="1"/>
  <c r="H29" i="38"/>
  <c r="N29" i="38" s="1"/>
  <c r="N25" i="38"/>
  <c r="H30" i="38"/>
  <c r="N30" i="38" s="1"/>
  <c r="J22" i="38"/>
  <c r="M22" i="38"/>
  <c r="M30" i="38" s="1"/>
  <c r="M25" i="5"/>
  <c r="M29" i="5" s="1"/>
  <c r="M30" i="5" s="1"/>
  <c r="J22" i="5"/>
  <c r="J30" i="5" s="1"/>
  <c r="M22" i="5"/>
  <c r="H30" i="5"/>
  <c r="M25" i="6"/>
  <c r="N22" i="6"/>
  <c r="N28" i="6"/>
  <c r="K29" i="6"/>
  <c r="N29" i="6" s="1"/>
  <c r="N25" i="6"/>
  <c r="J29" i="6"/>
  <c r="H30" i="6"/>
  <c r="M29" i="6"/>
  <c r="J22" i="6"/>
  <c r="M22" i="6"/>
  <c r="J30" i="6"/>
  <c r="H52" i="38"/>
  <c r="K30" i="5"/>
  <c r="K33" i="5" s="1"/>
  <c r="J16" i="39"/>
  <c r="J17" i="39"/>
  <c r="J18" i="39"/>
  <c r="J19" i="39"/>
  <c r="J20" i="39"/>
  <c r="J21" i="39"/>
  <c r="J15" i="39"/>
  <c r="R18" i="10"/>
  <c r="O18" i="10"/>
  <c r="N18" i="10"/>
  <c r="M18" i="10"/>
  <c r="L18" i="10"/>
  <c r="K18" i="10"/>
  <c r="R17" i="10"/>
  <c r="L17" i="10"/>
  <c r="L20" i="10" s="1"/>
  <c r="M17" i="10"/>
  <c r="M20" i="10" s="1"/>
  <c r="N17" i="10"/>
  <c r="N20" i="10" s="1"/>
  <c r="O17" i="10"/>
  <c r="K17" i="10"/>
  <c r="R16" i="10"/>
  <c r="R19" i="10" s="1"/>
  <c r="O16" i="10"/>
  <c r="O19" i="10" s="1"/>
  <c r="N16" i="10"/>
  <c r="N19" i="10" s="1"/>
  <c r="M16" i="10"/>
  <c r="M19" i="10" s="1"/>
  <c r="L16" i="10"/>
  <c r="L19" i="10" s="1"/>
  <c r="K16" i="10"/>
  <c r="K19" i="10" s="1"/>
  <c r="T8" i="10"/>
  <c r="T9" i="10"/>
  <c r="T10" i="10"/>
  <c r="T11" i="10"/>
  <c r="T12" i="10"/>
  <c r="T13" i="10"/>
  <c r="T14" i="10"/>
  <c r="T15" i="10"/>
  <c r="T7" i="10"/>
  <c r="M22" i="39"/>
  <c r="M30" i="39" s="1"/>
  <c r="K22" i="39"/>
  <c r="H22" i="39"/>
  <c r="R20" i="10" l="1"/>
  <c r="T18" i="10"/>
  <c r="T19" i="10"/>
  <c r="K33" i="7"/>
  <c r="N30" i="7"/>
  <c r="J71" i="39"/>
  <c r="K30" i="39"/>
  <c r="N22" i="39"/>
  <c r="H30" i="39"/>
  <c r="N52" i="38"/>
  <c r="J138" i="38"/>
  <c r="H138" i="38"/>
  <c r="J30" i="38"/>
  <c r="M30" i="6"/>
  <c r="K30" i="6"/>
  <c r="K33" i="6" s="1"/>
  <c r="K20" i="10"/>
  <c r="O20" i="10"/>
  <c r="J22" i="39"/>
  <c r="J30" i="39" s="1"/>
  <c r="T17" i="10"/>
  <c r="T16" i="10"/>
  <c r="Q30" i="37"/>
  <c r="Q11" i="37"/>
  <c r="Q40" i="37"/>
  <c r="Q39" i="37"/>
  <c r="Q38" i="37"/>
  <c r="Q37" i="37"/>
  <c r="Q35" i="37"/>
  <c r="Q34" i="37"/>
  <c r="Q33" i="37"/>
  <c r="Q32" i="37"/>
  <c r="Q36" i="37" s="1"/>
  <c r="Q31" i="37"/>
  <c r="Q28" i="37"/>
  <c r="Q27" i="37"/>
  <c r="Q26" i="37"/>
  <c r="Q25" i="37"/>
  <c r="Q24" i="37"/>
  <c r="Q22" i="37"/>
  <c r="Q21" i="37"/>
  <c r="Q20" i="37"/>
  <c r="Q19" i="37"/>
  <c r="Q18" i="37"/>
  <c r="Q15" i="37"/>
  <c r="Q14" i="37"/>
  <c r="Q13" i="37"/>
  <c r="Q12" i="37"/>
  <c r="Q6" i="37"/>
  <c r="Q7" i="37"/>
  <c r="Q8" i="37"/>
  <c r="P36" i="37"/>
  <c r="L36" i="37"/>
  <c r="K36" i="37"/>
  <c r="J36" i="37"/>
  <c r="I36" i="37"/>
  <c r="P29" i="37"/>
  <c r="O29" i="37"/>
  <c r="L29" i="37"/>
  <c r="K29" i="37"/>
  <c r="J29" i="37"/>
  <c r="I29" i="37"/>
  <c r="H29" i="37"/>
  <c r="P23" i="37"/>
  <c r="L23" i="37"/>
  <c r="K23" i="37"/>
  <c r="J23" i="37"/>
  <c r="I23" i="37"/>
  <c r="Q23" i="37"/>
  <c r="P17" i="37"/>
  <c r="L17" i="37"/>
  <c r="K17" i="37"/>
  <c r="J17" i="37"/>
  <c r="I17" i="37"/>
  <c r="Q5" i="37"/>
  <c r="I9" i="37"/>
  <c r="J9" i="37"/>
  <c r="K9" i="37"/>
  <c r="L9" i="37"/>
  <c r="M9" i="37"/>
  <c r="N9" i="37"/>
  <c r="O9" i="37"/>
  <c r="P9" i="37"/>
  <c r="I10" i="37"/>
  <c r="J10" i="37"/>
  <c r="K10" i="37"/>
  <c r="L10" i="37"/>
  <c r="P10" i="37"/>
  <c r="H10" i="37"/>
  <c r="Q9" i="37" l="1"/>
  <c r="Q29" i="37"/>
  <c r="Q10" i="37"/>
  <c r="T20" i="10"/>
  <c r="K33" i="39"/>
  <c r="N30" i="39"/>
  <c r="Q16" i="37"/>
  <c r="Q17" i="37"/>
  <c r="N30" i="6"/>
  <c r="I21" i="36"/>
  <c r="J21" i="36"/>
  <c r="K21" i="36"/>
  <c r="L21" i="36"/>
  <c r="M21" i="36"/>
  <c r="N21" i="36"/>
  <c r="N23" i="36" s="1"/>
  <c r="O21" i="36"/>
  <c r="P21" i="36"/>
  <c r="I22" i="36"/>
  <c r="J22" i="36"/>
  <c r="K22" i="36"/>
  <c r="L22" i="36"/>
  <c r="M22" i="36"/>
  <c r="N22" i="36"/>
  <c r="O22" i="36"/>
  <c r="P22" i="36"/>
  <c r="H22" i="36"/>
  <c r="H21" i="36"/>
  <c r="I20" i="36"/>
  <c r="H20" i="36"/>
  <c r="J20" i="36"/>
  <c r="K20" i="36"/>
  <c r="L20" i="36"/>
  <c r="M20" i="36"/>
  <c r="M23" i="36" s="1"/>
  <c r="N20" i="36"/>
  <c r="O20" i="36"/>
  <c r="P20" i="36"/>
  <c r="Q26" i="36"/>
  <c r="Q25" i="36"/>
  <c r="Q8" i="36"/>
  <c r="Q9" i="36"/>
  <c r="Q10" i="36"/>
  <c r="Q11" i="36"/>
  <c r="Q12" i="36"/>
  <c r="Q13" i="36"/>
  <c r="Q14" i="36"/>
  <c r="Q15" i="36"/>
  <c r="Q16" i="36"/>
  <c r="Q17" i="36"/>
  <c r="Q18" i="36"/>
  <c r="Q19" i="36"/>
  <c r="Q7" i="36"/>
  <c r="L17" i="35"/>
  <c r="I17" i="35"/>
  <c r="N13" i="35"/>
  <c r="N14" i="35"/>
  <c r="N15" i="35"/>
  <c r="N16" i="35"/>
  <c r="N12" i="35"/>
  <c r="K13" i="35"/>
  <c r="K14" i="35"/>
  <c r="K15" i="35"/>
  <c r="K16" i="35"/>
  <c r="K12" i="35"/>
  <c r="L19" i="35" l="1"/>
  <c r="O17" i="35"/>
  <c r="M24" i="36"/>
  <c r="Q22" i="36"/>
  <c r="I24" i="36"/>
  <c r="I23" i="36"/>
  <c r="H24" i="36"/>
  <c r="P24" i="36"/>
  <c r="P23" i="36"/>
  <c r="O24" i="36"/>
  <c r="O23" i="36"/>
  <c r="L24" i="36"/>
  <c r="L23" i="36"/>
  <c r="K24" i="36"/>
  <c r="K23" i="36"/>
  <c r="J24" i="36"/>
  <c r="J23" i="36"/>
  <c r="K17" i="35"/>
  <c r="N17" i="35"/>
  <c r="Q21" i="36"/>
  <c r="Q20" i="36"/>
  <c r="Q24" i="36" l="1"/>
  <c r="Q23" i="36"/>
  <c r="Q26" i="15"/>
  <c r="Q28" i="15" l="1"/>
  <c r="Q29" i="15"/>
  <c r="Q30" i="15"/>
  <c r="Q31" i="15"/>
  <c r="Q32" i="15"/>
  <c r="Q33" i="15"/>
  <c r="Q34" i="15"/>
  <c r="Q35" i="15"/>
  <c r="Q36" i="15"/>
  <c r="Q37" i="15"/>
  <c r="Q38" i="15"/>
  <c r="Q39" i="15"/>
  <c r="Q40" i="15"/>
  <c r="Q42" i="15"/>
  <c r="Q43" i="15"/>
  <c r="Q44" i="15"/>
  <c r="R44" i="15"/>
  <c r="Q45" i="15"/>
  <c r="R45" i="15"/>
  <c r="Q46" i="15"/>
  <c r="R46" i="15"/>
  <c r="Q49" i="15"/>
  <c r="Q50" i="15"/>
  <c r="Q51" i="15"/>
  <c r="R51" i="15"/>
  <c r="Q52" i="15"/>
  <c r="R52" i="15"/>
  <c r="Q54" i="15"/>
  <c r="Q55" i="15"/>
  <c r="R55" i="15"/>
  <c r="Q56" i="15"/>
  <c r="R56" i="15"/>
  <c r="Q57" i="15"/>
  <c r="R57" i="15"/>
  <c r="Q58" i="15"/>
  <c r="Q59" i="15"/>
  <c r="Q61" i="15"/>
  <c r="Q63" i="15"/>
  <c r="Q64" i="15"/>
  <c r="Q65" i="15"/>
  <c r="P12" i="15"/>
  <c r="Q12" i="15" s="1"/>
  <c r="P13" i="15"/>
  <c r="Q13" i="15" s="1"/>
  <c r="P14" i="15"/>
  <c r="Q14" i="15" s="1"/>
  <c r="P15" i="15"/>
  <c r="Q15" i="15" s="1"/>
  <c r="P16" i="15"/>
  <c r="Q16" i="15" s="1"/>
  <c r="P17" i="15"/>
  <c r="Q17" i="15" s="1"/>
  <c r="P18" i="15"/>
  <c r="Q18" i="15" s="1"/>
  <c r="P19" i="15"/>
  <c r="Q19" i="15" s="1"/>
  <c r="P20" i="15"/>
  <c r="Q20" i="15" s="1"/>
  <c r="P21" i="15"/>
  <c r="Q21" i="15" s="1"/>
  <c r="P22" i="15"/>
  <c r="Q22" i="15" s="1"/>
  <c r="P23" i="15"/>
  <c r="Q23" i="15" s="1"/>
  <c r="P24" i="15"/>
  <c r="Q24" i="15" s="1"/>
  <c r="P25" i="15"/>
  <c r="Q25" i="15" s="1"/>
  <c r="Q41" i="15"/>
  <c r="Q47" i="15"/>
  <c r="Q48" i="15"/>
  <c r="Q53" i="15"/>
  <c r="Q60" i="15"/>
  <c r="Q62" i="15"/>
  <c r="P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S26" i="15" s="1"/>
  <c r="M27" i="15"/>
  <c r="M28" i="15"/>
  <c r="S28" i="15" s="1"/>
  <c r="M29" i="15"/>
  <c r="S29" i="15" s="1"/>
  <c r="M30" i="15"/>
  <c r="S30" i="15" s="1"/>
  <c r="M31" i="15"/>
  <c r="S31" i="15" s="1"/>
  <c r="S32" i="15"/>
  <c r="S33" i="15"/>
  <c r="S34" i="15"/>
  <c r="S35" i="15"/>
  <c r="S36" i="15"/>
  <c r="S37" i="15"/>
  <c r="M38" i="15"/>
  <c r="S38" i="15" s="1"/>
  <c r="M39" i="15"/>
  <c r="S39" i="15" s="1"/>
  <c r="M40" i="15"/>
  <c r="S40" i="15" s="1"/>
  <c r="M41" i="15"/>
  <c r="M42" i="15"/>
  <c r="S42" i="15" s="1"/>
  <c r="M43" i="15"/>
  <c r="S43" i="15" s="1"/>
  <c r="M44" i="15"/>
  <c r="S44" i="15" s="1"/>
  <c r="M45" i="15"/>
  <c r="S45" i="15" s="1"/>
  <c r="M46" i="15"/>
  <c r="S46" i="15" s="1"/>
  <c r="M47" i="15"/>
  <c r="M48" i="15"/>
  <c r="M49" i="15"/>
  <c r="S49" i="15" s="1"/>
  <c r="M50" i="15"/>
  <c r="S50" i="15" s="1"/>
  <c r="M51" i="15"/>
  <c r="S51" i="15" s="1"/>
  <c r="M52" i="15"/>
  <c r="S52" i="15" s="1"/>
  <c r="M53" i="15"/>
  <c r="M54" i="15"/>
  <c r="S54" i="15" s="1"/>
  <c r="M55" i="15"/>
  <c r="S55" i="15" s="1"/>
  <c r="M56" i="15"/>
  <c r="S56" i="15" s="1"/>
  <c r="M57" i="15"/>
  <c r="S57" i="15" s="1"/>
  <c r="M58" i="15"/>
  <c r="S58" i="15" s="1"/>
  <c r="M59" i="15"/>
  <c r="S59" i="15" s="1"/>
  <c r="M60" i="15"/>
  <c r="M61" i="15"/>
  <c r="S61" i="15" s="1"/>
  <c r="M62" i="15"/>
  <c r="S62" i="15" s="1"/>
  <c r="M63" i="15"/>
  <c r="S63" i="15" s="1"/>
  <c r="M64" i="15"/>
  <c r="S64" i="15" s="1"/>
  <c r="M65" i="15"/>
  <c r="S65" i="15" s="1"/>
  <c r="M11" i="15"/>
  <c r="J21" i="15"/>
  <c r="J22" i="15"/>
  <c r="J23" i="15"/>
  <c r="J24" i="15"/>
  <c r="J25" i="15"/>
  <c r="J26" i="15"/>
  <c r="R26" i="15" s="1"/>
  <c r="J27" i="15"/>
  <c r="J28" i="15"/>
  <c r="R28" i="15" s="1"/>
  <c r="J29" i="15"/>
  <c r="R29" i="15" s="1"/>
  <c r="J30" i="15"/>
  <c r="R30" i="15" s="1"/>
  <c r="J31" i="15"/>
  <c r="R31" i="15" s="1"/>
  <c r="J32" i="15"/>
  <c r="R32" i="15" s="1"/>
  <c r="J33" i="15"/>
  <c r="R33" i="15" s="1"/>
  <c r="J34" i="15"/>
  <c r="R34" i="15" s="1"/>
  <c r="J35" i="15"/>
  <c r="R35" i="15" s="1"/>
  <c r="J36" i="15"/>
  <c r="R36" i="15" s="1"/>
  <c r="J37" i="15"/>
  <c r="R37" i="15" s="1"/>
  <c r="J38" i="15"/>
  <c r="R38" i="15" s="1"/>
  <c r="J39" i="15"/>
  <c r="R39" i="15" s="1"/>
  <c r="J40" i="15"/>
  <c r="R40" i="15" s="1"/>
  <c r="J41" i="15"/>
  <c r="J42" i="15"/>
  <c r="R42" i="15" s="1"/>
  <c r="J43" i="15"/>
  <c r="R43" i="15" s="1"/>
  <c r="J47" i="15"/>
  <c r="J48" i="15"/>
  <c r="J49" i="15"/>
  <c r="R49" i="15" s="1"/>
  <c r="J50" i="15"/>
  <c r="R50" i="15" s="1"/>
  <c r="J53" i="15"/>
  <c r="J54" i="15"/>
  <c r="R54" i="15" s="1"/>
  <c r="J58" i="15"/>
  <c r="R58" i="15" s="1"/>
  <c r="J59" i="15"/>
  <c r="R59" i="15" s="1"/>
  <c r="J60" i="15"/>
  <c r="J61" i="15"/>
  <c r="R61" i="15" s="1"/>
  <c r="J62" i="15"/>
  <c r="J63" i="15"/>
  <c r="R63" i="15" s="1"/>
  <c r="J64" i="15"/>
  <c r="R64" i="15" s="1"/>
  <c r="J65" i="15"/>
  <c r="R65" i="15" s="1"/>
  <c r="J12" i="15"/>
  <c r="J13" i="15"/>
  <c r="J14" i="15"/>
  <c r="J15" i="15"/>
  <c r="J16" i="15"/>
  <c r="J17" i="15"/>
  <c r="J18" i="15"/>
  <c r="J19" i="15"/>
  <c r="J20" i="15"/>
  <c r="J11" i="15"/>
  <c r="S47" i="15" l="1"/>
  <c r="S27" i="15"/>
  <c r="S11" i="15"/>
  <c r="S19" i="15"/>
  <c r="R11" i="15"/>
  <c r="R19" i="15"/>
  <c r="R62" i="15"/>
  <c r="R47" i="15"/>
  <c r="Q11" i="15"/>
  <c r="S15" i="15"/>
  <c r="S23" i="15"/>
  <c r="S18" i="15"/>
  <c r="R15" i="15"/>
  <c r="R27" i="15"/>
  <c r="R23" i="15"/>
  <c r="S22" i="15"/>
  <c r="S14" i="15"/>
  <c r="Q27" i="15"/>
  <c r="R22" i="15"/>
  <c r="R18" i="15"/>
  <c r="R14" i="15"/>
  <c r="S53" i="15"/>
  <c r="S41" i="15"/>
  <c r="S25" i="15"/>
  <c r="S21" i="15"/>
  <c r="S17" i="15"/>
  <c r="S13" i="15"/>
  <c r="R53" i="15"/>
  <c r="R41" i="15"/>
  <c r="R25" i="15"/>
  <c r="R21" i="15"/>
  <c r="R17" i="15"/>
  <c r="R13" i="15"/>
  <c r="S60" i="15"/>
  <c r="S48" i="15"/>
  <c r="S24" i="15"/>
  <c r="S20" i="15"/>
  <c r="S16" i="15"/>
  <c r="S12" i="15"/>
  <c r="R60" i="15"/>
  <c r="R48" i="15"/>
  <c r="R24" i="15"/>
  <c r="R20" i="15"/>
  <c r="R16" i="15"/>
  <c r="R12" i="15"/>
  <c r="R12" i="19"/>
  <c r="Q12" i="19"/>
  <c r="P11" i="19"/>
  <c r="M13" i="19"/>
  <c r="S13" i="19" s="1"/>
  <c r="M12" i="19"/>
  <c r="S12" i="19" s="1"/>
  <c r="M11" i="19"/>
  <c r="J12" i="19"/>
  <c r="J13" i="19"/>
  <c r="J11" i="19"/>
  <c r="Q13" i="17"/>
  <c r="R13" i="17"/>
  <c r="S13" i="17"/>
  <c r="Q15" i="17"/>
  <c r="Q16" i="17"/>
  <c r="Q17" i="17"/>
  <c r="Q18" i="17"/>
  <c r="Q19" i="17"/>
  <c r="Q20" i="17"/>
  <c r="Q21" i="17"/>
  <c r="Q22" i="17"/>
  <c r="Q23" i="17"/>
  <c r="Q24" i="17"/>
  <c r="Q25" i="17"/>
  <c r="R25" i="17"/>
  <c r="Q26" i="17"/>
  <c r="Q27" i="17"/>
  <c r="Q33" i="17"/>
  <c r="Q34" i="17"/>
  <c r="P12" i="17"/>
  <c r="Q12" i="17" s="1"/>
  <c r="P14" i="17"/>
  <c r="P29" i="17"/>
  <c r="S29" i="17" s="1"/>
  <c r="P30" i="17"/>
  <c r="Q30" i="17" s="1"/>
  <c r="P31" i="17"/>
  <c r="R31" i="17" s="1"/>
  <c r="P32" i="17"/>
  <c r="Q32" i="17" s="1"/>
  <c r="M12" i="17"/>
  <c r="M14" i="17"/>
  <c r="M15" i="17"/>
  <c r="S15" i="17" s="1"/>
  <c r="M16" i="17"/>
  <c r="S16" i="17" s="1"/>
  <c r="M17" i="17"/>
  <c r="S17" i="17" s="1"/>
  <c r="M18" i="17"/>
  <c r="S18" i="17" s="1"/>
  <c r="M19" i="17"/>
  <c r="S19" i="17" s="1"/>
  <c r="M20" i="17"/>
  <c r="S20" i="17" s="1"/>
  <c r="M21" i="17"/>
  <c r="S21" i="17" s="1"/>
  <c r="M22" i="17"/>
  <c r="S22" i="17" s="1"/>
  <c r="M23" i="17"/>
  <c r="S23" i="17" s="1"/>
  <c r="M24" i="17"/>
  <c r="S24" i="17" s="1"/>
  <c r="M25" i="17"/>
  <c r="S25" i="17" s="1"/>
  <c r="M26" i="17"/>
  <c r="S26" i="17" s="1"/>
  <c r="M27" i="17"/>
  <c r="S27" i="17" s="1"/>
  <c r="M33" i="17"/>
  <c r="S33" i="17" s="1"/>
  <c r="M34" i="17"/>
  <c r="S34" i="17" s="1"/>
  <c r="P11" i="17"/>
  <c r="M11" i="17"/>
  <c r="J12" i="17"/>
  <c r="J14" i="17"/>
  <c r="J15" i="17"/>
  <c r="R15" i="17" s="1"/>
  <c r="J16" i="17"/>
  <c r="R16" i="17" s="1"/>
  <c r="J17" i="17"/>
  <c r="R17" i="17" s="1"/>
  <c r="J18" i="17"/>
  <c r="R18" i="17" s="1"/>
  <c r="J19" i="17"/>
  <c r="R19" i="17" s="1"/>
  <c r="J20" i="17"/>
  <c r="R20" i="17" s="1"/>
  <c r="J21" i="17"/>
  <c r="R21" i="17" s="1"/>
  <c r="J22" i="17"/>
  <c r="R22" i="17" s="1"/>
  <c r="J23" i="17"/>
  <c r="R23" i="17" s="1"/>
  <c r="J24" i="17"/>
  <c r="R24" i="17" s="1"/>
  <c r="J26" i="17"/>
  <c r="R26" i="17" s="1"/>
  <c r="J27" i="17"/>
  <c r="R27" i="17" s="1"/>
  <c r="J33" i="17"/>
  <c r="R33" i="17" s="1"/>
  <c r="J34" i="17"/>
  <c r="R34" i="17" s="1"/>
  <c r="J11" i="17"/>
  <c r="S11" i="17" l="1"/>
  <c r="R32" i="17"/>
  <c r="R11" i="17"/>
  <c r="Q11" i="17"/>
  <c r="Q31" i="17"/>
  <c r="R30" i="17"/>
  <c r="R29" i="17"/>
  <c r="S32" i="17"/>
  <c r="S31" i="17"/>
  <c r="S30" i="17"/>
  <c r="Q29" i="17"/>
  <c r="R12" i="17"/>
  <c r="S14" i="17"/>
  <c r="S11" i="19"/>
  <c r="Q13" i="19"/>
  <c r="R13" i="19"/>
  <c r="Q11" i="19"/>
  <c r="R11" i="19"/>
  <c r="R14" i="17"/>
  <c r="Q14" i="17"/>
  <c r="S12" i="17"/>
  <c r="P12" i="18" l="1"/>
  <c r="R12" i="18" s="1"/>
  <c r="P11" i="18"/>
  <c r="M13" i="18"/>
  <c r="M12" i="18"/>
  <c r="M11" i="18"/>
  <c r="J12" i="18"/>
  <c r="J13" i="18"/>
  <c r="J11" i="18"/>
  <c r="Q12" i="18" l="1"/>
  <c r="S12" i="18"/>
  <c r="S11" i="18"/>
  <c r="R11" i="18"/>
  <c r="Q11" i="18"/>
  <c r="Q18" i="16"/>
  <c r="Q19" i="16"/>
  <c r="Q20" i="16"/>
  <c r="Q22" i="16"/>
  <c r="Q23" i="16"/>
  <c r="P12" i="16" l="1"/>
  <c r="P13" i="16"/>
  <c r="P14" i="16"/>
  <c r="P15" i="16"/>
  <c r="P16" i="16"/>
  <c r="P17" i="16"/>
  <c r="P11" i="16"/>
  <c r="M12" i="16"/>
  <c r="M13" i="16"/>
  <c r="M14" i="16"/>
  <c r="M15" i="16"/>
  <c r="M16" i="16"/>
  <c r="M17" i="16"/>
  <c r="M18" i="16"/>
  <c r="S18" i="16" s="1"/>
  <c r="M19" i="16"/>
  <c r="S19" i="16" s="1"/>
  <c r="M20" i="16"/>
  <c r="S20" i="16" s="1"/>
  <c r="M22" i="16"/>
  <c r="S22" i="16" s="1"/>
  <c r="M23" i="16"/>
  <c r="S23" i="16" s="1"/>
  <c r="M11" i="16"/>
  <c r="J11" i="16"/>
  <c r="J18" i="16"/>
  <c r="R18" i="16" s="1"/>
  <c r="J19" i="16"/>
  <c r="R19" i="16" s="1"/>
  <c r="J20" i="16"/>
  <c r="R20" i="16" s="1"/>
  <c r="J22" i="16"/>
  <c r="R22" i="16" s="1"/>
  <c r="J23" i="16"/>
  <c r="R23" i="16" s="1"/>
  <c r="R11" i="16" l="1"/>
  <c r="S11" i="16"/>
  <c r="Q11" i="16"/>
  <c r="Q16" i="16"/>
  <c r="S16" i="16"/>
  <c r="Q21" i="16"/>
  <c r="S21" i="16"/>
  <c r="R21" i="16"/>
  <c r="Q12" i="16"/>
  <c r="S12" i="16"/>
  <c r="Q15" i="16"/>
  <c r="S15" i="16"/>
  <c r="Q13" i="16"/>
  <c r="S13" i="16"/>
  <c r="Q14" i="16"/>
  <c r="S14" i="16"/>
  <c r="Q17" i="16"/>
  <c r="S17" i="16"/>
  <c r="J17" i="16"/>
  <c r="R17" i="16" s="1"/>
  <c r="J16" i="16"/>
  <c r="R16" i="16" s="1"/>
  <c r="J15" i="16"/>
  <c r="R15" i="16" s="1"/>
  <c r="J14" i="16"/>
  <c r="R14" i="16" s="1"/>
  <c r="J13" i="16"/>
  <c r="R13" i="16" s="1"/>
  <c r="J12" i="16"/>
  <c r="R12" i="16" s="1"/>
</calcChain>
</file>

<file path=xl/sharedStrings.xml><?xml version="1.0" encoding="utf-8"?>
<sst xmlns="http://schemas.openxmlformats.org/spreadsheetml/2006/main" count="2326" uniqueCount="570">
  <si>
    <t>ANEKSI nr.1 Raporti Përmbledhës i Shpenzimeve të Ministrisë/Institucionit Buxhetor</t>
  </si>
  <si>
    <t>në/lekë</t>
  </si>
  <si>
    <t>Emri i Grupit</t>
  </si>
  <si>
    <t>Ministria e Brendshme</t>
  </si>
  <si>
    <t>Kodi i grupit</t>
  </si>
  <si>
    <t>16</t>
  </si>
  <si>
    <t>EMËRTIME</t>
  </si>
  <si>
    <t>Shpenzimet e Ministrisë/Institucionit</t>
  </si>
  <si>
    <t>Periudha raportuese</t>
  </si>
  <si>
    <t>Ndryshimi Vjetor
 (Plan - Fakt)</t>
  </si>
  <si>
    <t xml:space="preserve">% e realizimit </t>
  </si>
  <si>
    <t>Shpenzime 
Faktike</t>
  </si>
  <si>
    <t>Struktura e shpenzimeve               në %</t>
  </si>
  <si>
    <t>Ndryshimi i planit
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</si>
  <si>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</si>
  <si>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</si>
  <si>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</si>
  <si>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</si>
  <si>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</si>
  <si>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</si>
  <si>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</si>
  <si>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</si>
  <si>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</si>
  <si>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</si>
  <si>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</si>
  <si>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</si>
  <si>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programeve buxhetore</t>
  </si>
  <si>
    <t>Kodi i Programit</t>
  </si>
  <si>
    <t>Emërtimi</t>
  </si>
  <si>
    <t>01110</t>
  </si>
  <si>
    <t>Planifikimi, Menaxhimi dhe Administrimi</t>
  </si>
  <si>
    <t>01160</t>
  </si>
  <si>
    <t>Prefekturat</t>
  </si>
  <si>
    <t>01170</t>
  </si>
  <si>
    <t>Gjendja Civile</t>
  </si>
  <si>
    <t>03140</t>
  </si>
  <si>
    <t>Policia e Shtetit</t>
  </si>
  <si>
    <t>03150</t>
  </si>
  <si>
    <t>Garda e Republikës</t>
  </si>
  <si>
    <t>Totali i Shpenzimeve buxhetore te Ministrise (Kap 01,02,03,04,05,08,22)</t>
  </si>
  <si>
    <t>Shpenzime nga te Ardhurat Jashte limitit (Kap 06)</t>
  </si>
  <si>
    <t>Totali Shpenzimeve te Ministrisë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</si>
  <si>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</si>
  <si>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</si>
  <si>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</si>
  <si>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</si>
  <si>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</si>
  <si>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</si>
  <si>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</si>
  <si>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</si>
  <si>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</si>
  <si>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</si>
  <si>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</si>
  <si>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</si>
  <si>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</si>
  <si>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</si>
  <si>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</si>
  <si>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</si>
  <si>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Nen-Totali Shpenzime Korrente</t>
  </si>
  <si>
    <t>230</t>
  </si>
  <si>
    <t>Kapitale të Patrupëzuara</t>
  </si>
  <si>
    <t>231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</si>
  <si>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</si>
  <si>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</si>
  <si>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</si>
  <si>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</si>
  <si>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</si>
  <si>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</si>
  <si>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</si>
  <si>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Sekretari i Përgjithshëm</t>
  </si>
  <si>
    <t>Emri</t>
  </si>
  <si>
    <t>Firma</t>
  </si>
  <si>
    <t>Data</t>
  </si>
  <si>
    <t>Nëpunësi Zbatues</t>
  </si>
  <si>
    <t xml:space="preserve">ANEKSI 1.1 Raporti i Shpenzimeve të Ministrisë/Institucionit sipas kapitujve </t>
  </si>
  <si>
    <t>Kodi i Ministrisë</t>
  </si>
  <si>
    <t>Kodi i Kapitullit</t>
  </si>
  <si>
    <t>Emërtimi i Kapitullit</t>
  </si>
  <si>
    <t>Buxheti</t>
  </si>
  <si>
    <t>Artikujt buxhetore</t>
  </si>
  <si>
    <t>Total</t>
  </si>
  <si>
    <t>Periodike /Vjetore</t>
  </si>
  <si>
    <t>Shpenzime
Kapitale të Patrupëzuara</t>
  </si>
  <si>
    <t>Shpenzime
Kapitale të Trupëzuara</t>
  </si>
  <si>
    <t>Pagat</t>
  </si>
  <si>
    <t>Kontrib.e 
Sigurimeve Shoqërore</t>
  </si>
  <si>
    <t>Mallra dhe
Shërbime</t>
  </si>
  <si>
    <t>Subveci-
net</t>
  </si>
  <si>
    <t>Të Tjera
Transfer.Korrente Brendshme</t>
  </si>
  <si>
    <t>Transfer.
Korrente të Huaja</t>
  </si>
  <si>
    <t>Transferta për Buxhetet Familiare dhe Individët</t>
  </si>
  <si>
    <t>01</t>
  </si>
  <si>
    <t>Nga Buxheti</t>
  </si>
  <si>
    <t>Plani fillestar</t>
  </si>
  <si>
    <t>Plani i rishikuar</t>
  </si>
  <si>
    <t>Fakti</t>
  </si>
  <si>
    <t>Angazhime</t>
  </si>
  <si>
    <t>02</t>
  </si>
  <si>
    <t>Financim i huaj - Grant</t>
  </si>
  <si>
    <t>04</t>
  </si>
  <si>
    <t>TVSH, Detyrim Doganor</t>
  </si>
  <si>
    <t>Ndryshimi ne vlere absolute</t>
  </si>
  <si>
    <t>Realizimi ne %</t>
  </si>
  <si>
    <t>06</t>
  </si>
  <si>
    <t>Nga të ardhurat jashtë limitit</t>
  </si>
  <si>
    <t>91603AA</t>
  </si>
  <si>
    <t>Akte të regjistruara dhe dokumente të lëshuara</t>
  </si>
  <si>
    <t>nr aktesh/nr dokumentash</t>
  </si>
  <si>
    <t>91603AB</t>
  </si>
  <si>
    <t>Sistem i adresave i përmiresuar dhe rritja e funksionalitetit të Regjistrit Kombëtar të GJC</t>
  </si>
  <si>
    <t>nr sistemi</t>
  </si>
  <si>
    <t>21AB701</t>
  </si>
  <si>
    <t>Permiresimi i infrastruktures hardware dhe software te RKA</t>
  </si>
  <si>
    <t>Nr sistemesh</t>
  </si>
  <si>
    <t>Drejtuesi i Ekipit Menaxhues të Programit</t>
  </si>
  <si>
    <t>Aneksi 1.2 "Shpenzimet Buxhetore në Total Programi dhe Total Ministrie/Institucioni Buxhetor"</t>
  </si>
  <si>
    <t>Kodi i Ministris</t>
  </si>
  <si>
    <t>Kodi i Programi</t>
  </si>
  <si>
    <t>Emërtimi i Programit</t>
  </si>
  <si>
    <t>Viti</t>
  </si>
  <si>
    <t>Tipi i Buxhetit</t>
  </si>
  <si>
    <t>Art. 230</t>
  </si>
  <si>
    <t>Art. 231</t>
  </si>
  <si>
    <t>Art. 600</t>
  </si>
  <si>
    <t>Art. 601</t>
  </si>
  <si>
    <t>Art. 602</t>
  </si>
  <si>
    <t>Art. 603</t>
  </si>
  <si>
    <t>Art. 604</t>
  </si>
  <si>
    <t>Art. 605</t>
  </si>
  <si>
    <t>Art. 606</t>
  </si>
  <si>
    <t>Shpenzime faktike</t>
  </si>
  <si>
    <t>Te ardhura jashte limiti</t>
  </si>
  <si>
    <t>Total i Ministrisë/Institucionit</t>
  </si>
  <si>
    <t>Numri i punonjesve në Total</t>
  </si>
  <si>
    <t>Numri faktik</t>
  </si>
  <si>
    <t>ANEKSI nr. 2 Raporti mbi Ekzekutimin e Buxhetit në nivelin e Programit të Buxhetit</t>
  </si>
  <si>
    <t xml:space="preserve"> Emri i Grupit</t>
  </si>
  <si>
    <t xml:space="preserve"> Emri i </t>
  </si>
  <si>
    <t>Kodi i programit</t>
  </si>
  <si>
    <t>Shpenzimet e Programit</t>
  </si>
  <si>
    <t>Viti paraardhës</t>
  </si>
  <si>
    <t>Ndryshimi Vjetor                    ( Plan - Fakt)</t>
  </si>
  <si>
    <t>Shpenzime              Faktike</t>
  </si>
  <si>
    <t>Ndryshimi i planit vjetor</t>
  </si>
  <si>
    <t>Nëntotali Shpenzime Korente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</si>
  <si>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</si>
  <si>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</si>
  <si>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</si>
  <si>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</si>
  <si>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</si>
  <si>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</si>
  <si>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</si>
  <si>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</si>
  <si>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Totali i Shpenzime Korente</t>
  </si>
  <si>
    <t>Kodi i produktit</t>
  </si>
  <si>
    <t>Emertimi</t>
  </si>
  <si>
    <t xml:space="preserve">Sistem i adresave i përmiresuar dhe rritja e funksionalitetit të Regjistrit </t>
  </si>
  <si>
    <t>Totali Shpenzime për Investime</t>
  </si>
  <si>
    <t>21AB601</t>
  </si>
  <si>
    <t>Permiresimi i infrastuktures hardware dhe software te RKGJC</t>
  </si>
  <si>
    <t>Drejtuesi i Ekipit 
Menaxhues të 
Programit</t>
  </si>
  <si>
    <t>91602AA</t>
  </si>
  <si>
    <t>Akte normative të verifikuara.</t>
  </si>
  <si>
    <t>91602AB</t>
  </si>
  <si>
    <t>Monitorime të kryera në nivel qarku</t>
  </si>
  <si>
    <t>91602AC</t>
  </si>
  <si>
    <t>Aktivitet per bashkerendim procesesh mes bashkive</t>
  </si>
  <si>
    <t>91602AD</t>
  </si>
  <si>
    <t>Kërkesa të trajtuara për administrimin dhe mbrojtjen e tokës.</t>
  </si>
  <si>
    <t>18AS501</t>
  </si>
  <si>
    <t>Pajisje zyre të blera për Prefekturën e qarkut Berat</t>
  </si>
  <si>
    <t>18AS502</t>
  </si>
  <si>
    <t>Pajisje zyre të blera për Prefekturën e qarkut Durrës</t>
  </si>
  <si>
    <t>18AS503</t>
  </si>
  <si>
    <t>Pajisje zyre të blera për Prefekturën e qarkut Fier</t>
  </si>
  <si>
    <t>18AS505</t>
  </si>
  <si>
    <t>Pajisje zyre të blera për Prefekturën e qarkut Elbasan</t>
  </si>
  <si>
    <t>18AS508</t>
  </si>
  <si>
    <t>Pajisje zyre të blera për Prefekturën e qarkut Lezhë</t>
  </si>
  <si>
    <t>18AS604</t>
  </si>
  <si>
    <t>Rikonstruksion zyrash për Prefekturën e qarkut Berat</t>
  </si>
  <si>
    <t>18CK501</t>
  </si>
  <si>
    <t xml:space="preserve">projekti "Disaster do not know borders" i impletentuar nga Prefektura qarkut </t>
  </si>
  <si>
    <t>M160870</t>
  </si>
  <si>
    <t>Blerje pajisje dhe orendi zyre Prefektura Vlorë</t>
  </si>
  <si>
    <t>18CK201</t>
  </si>
  <si>
    <t>projektin "THEMA" I impletentuar nga Prefektura qarkut Gjirokaster</t>
  </si>
  <si>
    <t>18CK301</t>
  </si>
  <si>
    <t>projekti "CULTURAL-LANDS" I impletentuar nga Prefektura qarkut Gjirokaster</t>
  </si>
  <si>
    <t>18CK401</t>
  </si>
  <si>
    <t>projekti "POLIPHONIA" i impletentuar nga Prefektura qarkut Gjirokaster</t>
  </si>
  <si>
    <t>20AF201</t>
  </si>
  <si>
    <t>Projekti "SMARTiMONY"- Prefektura e qarkut Gjirokaster</t>
  </si>
  <si>
    <t>20AF301</t>
  </si>
  <si>
    <t>Projekti "I-THEA"-Prefektura e qarkut Gjirokaster</t>
  </si>
  <si>
    <t>91605AA</t>
  </si>
  <si>
    <t>Personalitete VIP vendas dhe te huaj të ruajtur nga Garda.</t>
  </si>
  <si>
    <t>18AV005</t>
  </si>
  <si>
    <t xml:space="preserve">Integrimi i sistemeve të sigurisë dhe vëzhgimit me Kamera për ORV dhe </t>
  </si>
  <si>
    <t>M160861</t>
  </si>
  <si>
    <t>Blerje e mjeteve të Transportit</t>
  </si>
  <si>
    <t>91604AA</t>
  </si>
  <si>
    <t>Operacione policore te hetuara</t>
  </si>
  <si>
    <t>91604AB</t>
  </si>
  <si>
    <t>Operacione te posacme konvencionale</t>
  </si>
  <si>
    <t>91604AC</t>
  </si>
  <si>
    <t>Operacione policore ndaj ekstremisteve e grupeve terroriste</t>
  </si>
  <si>
    <t>91604AD</t>
  </si>
  <si>
    <t>Persona me cilesi te vecante te mbrojtur</t>
  </si>
  <si>
    <t>91604AF</t>
  </si>
  <si>
    <t>Sherbime te policise rrugore te kryera ne rruget nacionale</t>
  </si>
  <si>
    <t>91604AG</t>
  </si>
  <si>
    <t>Sherbime te Forcave Speciale dhe e NSH per sigurimin e Rendit Publik</t>
  </si>
  <si>
    <t>91604AI</t>
  </si>
  <si>
    <t>Objekte te siguruara (objekte e personalitete)</t>
  </si>
  <si>
    <t>91604AJ</t>
  </si>
  <si>
    <t>Operacione te sigurise ne kufin blu</t>
  </si>
  <si>
    <t>91604AK</t>
  </si>
  <si>
    <t xml:space="preserve">Persona te procesuar ne PKK kategiria e I;II dhe e II-te (Ajror, detar e </t>
  </si>
  <si>
    <t>91604AL</t>
  </si>
  <si>
    <t>Qen policie te trajnuar ne kushte sherbimi</t>
  </si>
  <si>
    <t>91604AM</t>
  </si>
  <si>
    <t>Rekrut  te trajnuar ne  auditore dhe ne  terren</t>
  </si>
  <si>
    <t>91604AP</t>
  </si>
  <si>
    <t>Punonjes te trajtuar me pagese kalimtare</t>
  </si>
  <si>
    <t>91604AR</t>
  </si>
  <si>
    <t>Raporte  financiare per menaxhimin e burimeve financiare e njerzore</t>
  </si>
  <si>
    <t>91604AS</t>
  </si>
  <si>
    <t xml:space="preserve">Raporte per numer provash biologjike, shkencore, balistike, si dhe prova te </t>
  </si>
  <si>
    <t>18AT207</t>
  </si>
  <si>
    <t>Pagese TVsh-je perPolicine Shkencore, Donacion ( nga Komisioni Europian)</t>
  </si>
  <si>
    <t>18AT703</t>
  </si>
  <si>
    <t>Studim projektim  per  Repartin NSH Fier</t>
  </si>
  <si>
    <t>18AT708</t>
  </si>
  <si>
    <t>18AT818</t>
  </si>
  <si>
    <t>Ndertim/Rikonstruksion per Komisariatin e Policise Sarande</t>
  </si>
  <si>
    <t>18AT819</t>
  </si>
  <si>
    <t xml:space="preserve">Pagese Leje Ndertimi per Ndertim/Rikonstruksion te Objektit në Komisariatin </t>
  </si>
  <si>
    <t>18AT821</t>
  </si>
  <si>
    <t xml:space="preserve">Pagese Supervizori per Ndertim /Rikonstruksion i Objektit ne Komisariatin e </t>
  </si>
  <si>
    <t>18AT826</t>
  </si>
  <si>
    <t>Pagese Supervizori per Ndertim Objektesh ne DVP Elbasan</t>
  </si>
  <si>
    <t>18AT902</t>
  </si>
  <si>
    <t>Rikonstruksion  I godines se  DVP Elbasan</t>
  </si>
  <si>
    <t>18AT903</t>
  </si>
  <si>
    <t>Rikonstruksion  I godines se  DVP Berat</t>
  </si>
  <si>
    <t>18AT905</t>
  </si>
  <si>
    <t>Pagese leje ndertimi per projektin: Rikonstruksion i godines ne DVP Elbasan</t>
  </si>
  <si>
    <t>18AT915</t>
  </si>
  <si>
    <t>Pagese supervizori per Rikonstruksion te godines se DVP Berat</t>
  </si>
  <si>
    <t>18AT917</t>
  </si>
  <si>
    <t>Pagese leje ndertimi per Rikonstruksion I godines se DVP Berat</t>
  </si>
  <si>
    <t>18AU107</t>
  </si>
  <si>
    <t xml:space="preserve">Pagese TVSH -je -Bashkimi Europian per zbatimin e ligjit në Shqipëri - EU4 </t>
  </si>
  <si>
    <t>18AU711</t>
  </si>
  <si>
    <t xml:space="preserve">Rikonstruksion i Sallave operative te NUE ne DVP e komisariatet e </t>
  </si>
  <si>
    <t>M160023</t>
  </si>
  <si>
    <t>TVSH Detyrim Doganor</t>
  </si>
  <si>
    <t>M160220</t>
  </si>
  <si>
    <t>Fondi i ngrire</t>
  </si>
  <si>
    <t>M160258</t>
  </si>
  <si>
    <t xml:space="preserve">Pagese TVSh-SEESAC (Southeastern and Eastern Europe Clearinghouse for </t>
  </si>
  <si>
    <t>M160809</t>
  </si>
  <si>
    <t>Pajisje e Orendi zyrash</t>
  </si>
  <si>
    <t>M160810</t>
  </si>
  <si>
    <t>Armatime</t>
  </si>
  <si>
    <t>M160883</t>
  </si>
  <si>
    <t xml:space="preserve">Pajisje te blera per Policine Kriminale ( Aplikimi I identifikimit biometrik te </t>
  </si>
  <si>
    <t>18AT501</t>
  </si>
  <si>
    <t>Blerje pajisje per strukturat e policise dhe asistence teknike</t>
  </si>
  <si>
    <t>18AU106</t>
  </si>
  <si>
    <t>Asistence nga Bashkimi Europian per zbatimin e ligjit ne Shqiperi  - EU4 LEA"</t>
  </si>
  <si>
    <t>18AU108</t>
  </si>
  <si>
    <t xml:space="preserve">Asistence per autoritet Shqiptare per te zvogeluar rrezikun e perhapjes dhe </t>
  </si>
  <si>
    <t>GM16044</t>
  </si>
  <si>
    <t>Programi Policimit ne Komunitet  faza e dyte (qeveria suedeze)</t>
  </si>
  <si>
    <t>Total Shpenzime nga të ardhurat jashtë limitit (Kap 06)</t>
  </si>
  <si>
    <t>Shpenzime korente nga të ardhurat jashtë limitit (Kap 06)</t>
  </si>
  <si>
    <t>Shpenzime kapitale nga të ardhurat jashtë limitit (Kap 06)</t>
  </si>
  <si>
    <t>19AI301</t>
  </si>
  <si>
    <t xml:space="preserve">Financimi i projektimit, zbatimit të punimeve, mbikëqyrjes dhe kolaudimit të </t>
  </si>
  <si>
    <t>91601AA</t>
  </si>
  <si>
    <t>Akte ligjore dhe nënligjore të hartuara</t>
  </si>
  <si>
    <t>91601AB</t>
  </si>
  <si>
    <t>Auditimi të kryera,</t>
  </si>
  <si>
    <t>91601AC</t>
  </si>
  <si>
    <t>Inspektime të kryera të veprave penale nga sistemi bashkëkohor</t>
  </si>
  <si>
    <t>91601AE</t>
  </si>
  <si>
    <t>Azilkerkues të trajtuar me sherbime rezidenciale</t>
  </si>
  <si>
    <t>91601AF</t>
  </si>
  <si>
    <t>Inspektime të kryera</t>
  </si>
  <si>
    <t>91601AG</t>
  </si>
  <si>
    <t>Pasuri të sekuestruara</t>
  </si>
  <si>
    <t>91601AH</t>
  </si>
  <si>
    <t>Pasuri te Konfiskuara</t>
  </si>
  <si>
    <t>18AS205</t>
  </si>
  <si>
    <t>Rikonstruksion/Ndërtim i Godinës së SH.Ç.B.A.</t>
  </si>
  <si>
    <t>18AS306</t>
  </si>
  <si>
    <t>Orendi e paisje zyre për Godinen e Re të SH.Ç.B.A</t>
  </si>
  <si>
    <t>18AS307</t>
  </si>
  <si>
    <t>Blerje Programi për analizim të dhënash per Sh.Ç.B.A</t>
  </si>
  <si>
    <t>22AC402</t>
  </si>
  <si>
    <t>Pagesë TVSH-je për Projektin "Migracioni dhe Diaspora".</t>
  </si>
  <si>
    <t>M160911</t>
  </si>
  <si>
    <t>Blerje paisje zyre per Aparatin Ministrise se Puneve te Brendshme</t>
  </si>
  <si>
    <t>M160913</t>
  </si>
  <si>
    <t>Blerje paisje zyre dhe pergjimi per SH. Ç. B. A</t>
  </si>
  <si>
    <t>18AS308</t>
  </si>
  <si>
    <t>Blerje pajisje te Ndryshme (Shtepia e Pushimit Durres)</t>
  </si>
  <si>
    <t>RAPORTI 2/1  Shpenzimet e programit sipas kapitujve</t>
  </si>
  <si>
    <t>Shpenzime Kapitale të Patrupëzuara</t>
  </si>
  <si>
    <t>Shpenzime Kapitale të Trupëzuara</t>
  </si>
  <si>
    <t>Kontrib.e Sigurimeve Shoqërore</t>
  </si>
  <si>
    <t>Mallra dhe Shërbime</t>
  </si>
  <si>
    <t>Subveci-net</t>
  </si>
  <si>
    <t>Të Tjera Transfer.Korrente Brendshme</t>
  </si>
  <si>
    <t>Transfer.Korrente të Huaja</t>
  </si>
  <si>
    <t>ANEKSI nr.3 Raporti i performancës së produkteve të programit</t>
  </si>
  <si>
    <t>Kodi i Produktit</t>
  </si>
  <si>
    <t>Emërtimi i Produktit</t>
  </si>
  <si>
    <t xml:space="preserve">Njësia matëse </t>
  </si>
  <si>
    <t>Periudha Rapotuese</t>
  </si>
  <si>
    <t>Deviacioni i Kostos për Njësi</t>
  </si>
  <si>
    <t>Sasia Faktike 
(Viti paraardhës)</t>
  </si>
  <si>
    <t>Shpenzimet Faktike 
 (sipas vitit paraardhes)</t>
  </si>
  <si>
    <t>Kosto për Njësi 
(sipas vitit paraardhës)</t>
  </si>
  <si>
    <t>Sasia (sipas planit 
Fillestar Vjetor)</t>
  </si>
  <si>
    <t>Shpenzimet (sipas 
planit Fillestar Vjetor</t>
  </si>
  <si>
    <t>Kosto për Njësi 
(sipas planit Fillestar të vitit</t>
  </si>
  <si>
    <t>Sasia (sipas planit 
të rishikuar të vitit korent)</t>
  </si>
  <si>
    <t>Shpenzimet (sipas /nplanit të rishikuar të vitit korent)</t>
  </si>
  <si>
    <t>Kosto për Njësi(sipas /nplanit të rishikuar të vitit korent)</t>
  </si>
  <si>
    <t>Sasia Faktike (në /nfund të vitit korent)</t>
  </si>
  <si>
    <t>Shpenzimet Faktike /n(në fund të vitit korent)</t>
  </si>
  <si>
    <t>Kosto për Njësi Faktike n/(në fund të vitit korent)</t>
  </si>
  <si>
    <t>13=(12)-(3)</t>
  </si>
  <si>
    <t>14=(12)-(6)</t>
  </si>
  <si>
    <t>15=(12)-(9)</t>
  </si>
  <si>
    <t>(7)</t>
  </si>
  <si>
    <t>(10)</t>
  </si>
  <si>
    <t>(11)</t>
  </si>
  <si>
    <t>(12)</t>
  </si>
  <si>
    <t>(13)</t>
  </si>
  <si>
    <t>(14)</t>
  </si>
  <si>
    <t>(15)</t>
  </si>
  <si>
    <t>Produktet e realizuara me shpenzimet buxhetore të programit</t>
  </si>
  <si>
    <t>Numer hetimesh dhe sherbimesh te kryera</t>
  </si>
  <si>
    <t>Numër operacionesh konvencionale</t>
  </si>
  <si>
    <t>Numer operacionesh</t>
  </si>
  <si>
    <t>Numer personash te trajtuar  financiarisht me program mbrojtjeje</t>
  </si>
  <si>
    <t>Numer sherbimesh</t>
  </si>
  <si>
    <t>Numer  sherbimesh</t>
  </si>
  <si>
    <t>Numer objektesh e personash</t>
  </si>
  <si>
    <t>Numer operacionesh te kryera</t>
  </si>
  <si>
    <t>Persona te procesuar ne PKK kategiria e I;II dhe e II-te (Ajror, detar e Tokesor)</t>
  </si>
  <si>
    <t>Persona te procesuar</t>
  </si>
  <si>
    <t>Numer krere qensh policie</t>
  </si>
  <si>
    <t>Numer punonmjesish te rinj</t>
  </si>
  <si>
    <t>Numer personash te trajtuar ne vit</t>
  </si>
  <si>
    <t>numer raportesh</t>
  </si>
  <si>
    <t>Raporte per numer provash biologjike, shkencore, balistike, si dhe prova te gjurmeve te gishtave te realizuara</t>
  </si>
  <si>
    <t>Numer provash</t>
  </si>
  <si>
    <t>Numer Pagesash</t>
  </si>
  <si>
    <t>Numer pajisjesh te blera</t>
  </si>
  <si>
    <t>Meter  kateror sip. e projektuar</t>
  </si>
  <si>
    <t>Meter  kateror sip. e ndertuar /sistemuar</t>
  </si>
  <si>
    <t>Pagese Supervizori per Ndertim /Rikonstruksion i Objektit ne Komisariatin e Policise Sarande</t>
  </si>
  <si>
    <t>Numer pagesash</t>
  </si>
  <si>
    <t>Meter  kateror sip. e rikonstrutuar</t>
  </si>
  <si>
    <t>M² te rikonstruktura</t>
  </si>
  <si>
    <t>numer pagesash</t>
  </si>
  <si>
    <t>Asistence per autoritet Shqiptare per te zvogeluar rrezikun e perhapjes dhe keqpoerdorimit te AVL</t>
  </si>
  <si>
    <t>Numer sherbimesh dhe asistence trajnimi</t>
  </si>
  <si>
    <t>Numer mjetesh te blera</t>
  </si>
  <si>
    <t>Pagese TVSh-SEESAC (Southeastern and Eastern Europe Clearinghouse for Control of Small Arms and Light Veapons - PNUD</t>
  </si>
  <si>
    <t>Pajisje te blera per Policine Kriminale ( Aplikimi I identifikimit biometrik te personit) LTA.</t>
  </si>
  <si>
    <t>T</t>
  </si>
  <si>
    <t>Produktet e realizuara nga përdorimi i të ardhurave jashtë limitit (Nga kapitulli 06)</t>
  </si>
  <si>
    <t>Nr. aktesh</t>
  </si>
  <si>
    <t>Nr. Auditimesh</t>
  </si>
  <si>
    <t>Nr. Inspektimesh</t>
  </si>
  <si>
    <t>Nr. Personash</t>
  </si>
  <si>
    <t>numer</t>
  </si>
  <si>
    <t>Nr. License</t>
  </si>
  <si>
    <t>Nr. Paisjesh</t>
  </si>
  <si>
    <t>numër aktesh</t>
  </si>
  <si>
    <t>numër monitorimesh</t>
  </si>
  <si>
    <t>numër kërkesash</t>
  </si>
  <si>
    <t>Numër pajisjesh</t>
  </si>
  <si>
    <t>numër projekti</t>
  </si>
  <si>
    <t>numer projekti</t>
  </si>
  <si>
    <t>numër zyrash</t>
  </si>
  <si>
    <t>Integrimi i sistemeve të sigurisë dhe vëzhgimit me Kamera për ORV dhe infrastrukturën e Gardës së Republikës.</t>
  </si>
  <si>
    <t>Numër fizik</t>
  </si>
  <si>
    <t>Nr. Mjetesh</t>
  </si>
  <si>
    <t>18AS206</t>
  </si>
  <si>
    <t>Mbikqyrje punimesh per rikonstruksionin/ndertimin e godines se SH.Ç.B.A</t>
  </si>
  <si>
    <t>18AS207</t>
  </si>
  <si>
    <t>Kolaudim punimesh per rikonstriksionin/ndertimin e godines se SH.Ç.B.A.</t>
  </si>
  <si>
    <t>18AS304</t>
  </si>
  <si>
    <t>Paisje eletronike të blera për I.K.M.T</t>
  </si>
  <si>
    <t>18AS507</t>
  </si>
  <si>
    <t>Pajisje zyre të blera për Prefekturën e qarkut Kukës</t>
  </si>
  <si>
    <t>18AS509</t>
  </si>
  <si>
    <t>Pajisje zyre të blera për Prefekturën e qarkut Shkodër</t>
  </si>
  <si>
    <t>18AS605</t>
  </si>
  <si>
    <t>Rikonstruksion zyrash për Prefekturën e qarkut Elbasan</t>
  </si>
  <si>
    <t>M160101</t>
  </si>
  <si>
    <t>Studim Projektim (njesite e reja SP Manez, SP Selenice, SP Konispol, KP Maliq dhe KP Ura vajgurore)</t>
  </si>
  <si>
    <t>Pagese Leje Ndertimi per Ndertim/Rikonstruksion te Objektit në Komisariatin e Policise Sarande</t>
  </si>
  <si>
    <t>M160811</t>
  </si>
  <si>
    <t>Pajisje speciale per Pol Rrugore</t>
  </si>
  <si>
    <t>Firma:</t>
  </si>
  <si>
    <t>Data:</t>
  </si>
  <si>
    <t>A000001</t>
  </si>
  <si>
    <t>Orendi, Pajisje te ndryshme (Kap.6)</t>
  </si>
  <si>
    <t>18AT713</t>
  </si>
  <si>
    <t>Studim projektim per Komisariatin e Policise Kurbin</t>
  </si>
  <si>
    <t>18AT820</t>
  </si>
  <si>
    <t xml:space="preserve">Pagese Kolaudatori per Ndertim/Rikonstruksion i Objektit ne Komisariatin e </t>
  </si>
  <si>
    <t>18AT833</t>
  </si>
  <si>
    <t>Ndertim/Rikonstruksion i godines se Kom Kurbin</t>
  </si>
  <si>
    <t>18AT834</t>
  </si>
  <si>
    <t>Pagese leje ndertimi per Ndertim/Rikonstruksion I godines se Kom Kurbin</t>
  </si>
  <si>
    <t>18AT835</t>
  </si>
  <si>
    <t>Pagese supervizori per Ndertim/Rikonstruksion te godines se Kom Kurbin</t>
  </si>
  <si>
    <t>18AT837</t>
  </si>
  <si>
    <t>Ndertim/Rikonstruksion i godines se Kom Policise Kruje</t>
  </si>
  <si>
    <t>18AT838</t>
  </si>
  <si>
    <t xml:space="preserve">Pagese leje ndertimi per Ndertim /rikosntruksionin e godines se Komisariatit </t>
  </si>
  <si>
    <t>18AT839</t>
  </si>
  <si>
    <t xml:space="preserve">Pagese supervizori per Ndertim /rikosntruksionin e godines se Komisariatit te </t>
  </si>
  <si>
    <t>18AT840</t>
  </si>
  <si>
    <t>Ndërtim i godinës së Postes se Policisë Roskovec</t>
  </si>
  <si>
    <t>18AT841</t>
  </si>
  <si>
    <t>Leje ndertimi per Ndërtimin e  godinës së Postes se Policisë Roskovec</t>
  </si>
  <si>
    <t>18AT842</t>
  </si>
  <si>
    <t>Pagese Supervizori per Ndërtimin e  godinës së Postes se Policisë Roskovec</t>
  </si>
  <si>
    <t>18AT919</t>
  </si>
  <si>
    <t xml:space="preserve">Rikonstruksion i dhomave te shoqerimit ne Kom, e Pol, dhe blloku i sigigurise </t>
  </si>
  <si>
    <t>18AT920</t>
  </si>
  <si>
    <t>Rikonstruksion godines se DTI (kati I pare dhe I dyte) I nderteses 3-kateshe</t>
  </si>
  <si>
    <t>18AT921</t>
  </si>
  <si>
    <t xml:space="preserve">Pagese supervizori Rikonstruksion godines se DTI (kati I pare dhe I dyte) I </t>
  </si>
  <si>
    <t>18AT922</t>
  </si>
  <si>
    <t>Rikonstruksion  i godinës së Stacionit  te Policisë Patos</t>
  </si>
  <si>
    <t>18AT923</t>
  </si>
  <si>
    <t xml:space="preserve">Pagese leje ndertimi per Rikonstruksion   godinës së Stacionit te Policisë </t>
  </si>
  <si>
    <t>18AT924</t>
  </si>
  <si>
    <t xml:space="preserve">Pagese Supervizori  per Rikonstruksion   godinës së Stacionit te Policisë </t>
  </si>
  <si>
    <t>18AT925</t>
  </si>
  <si>
    <t>Rikonstruksion I zyrave ne DVP e Policise per rrjetin e AMP</t>
  </si>
  <si>
    <t>18AU004</t>
  </si>
  <si>
    <t>Blerje Automjetesh te kalueshmerise se larte</t>
  </si>
  <si>
    <t>18AU005</t>
  </si>
  <si>
    <t>Blerje automjete speciale</t>
  </si>
  <si>
    <t>18AU718</t>
  </si>
  <si>
    <t>Program financiar dhe inventarizues për Policinë e Shtetit</t>
  </si>
  <si>
    <t>18AU719</t>
  </si>
  <si>
    <t>Përmirësimi i sistemit TIMS dhe modulit të kontrollit kufitar</t>
  </si>
  <si>
    <t>18AU720</t>
  </si>
  <si>
    <t>Përmirësimi i moduleve Menaxhim i Çështjes, salla Operative</t>
  </si>
  <si>
    <t>18AU721</t>
  </si>
  <si>
    <t xml:space="preserve">Përmirësimi i sistemit të trajtimit të aplikimeve për qytetarët dhe subjektet </t>
  </si>
  <si>
    <t>18AU722</t>
  </si>
  <si>
    <t xml:space="preserve">Ngritja e sistemit të menaxhimit të informacionit për Akademinë e Sigurisë </t>
  </si>
  <si>
    <t>M160510</t>
  </si>
  <si>
    <t>Paisje per policine shkencore</t>
  </si>
  <si>
    <t>M160800</t>
  </si>
  <si>
    <t>Blerje pajisje per policine e rendit</t>
  </si>
  <si>
    <t>18AT503</t>
  </si>
  <si>
    <t xml:space="preserve">Asistence -OSINT RADAR "Partneriteti Operacional Kundër Kontrabandës në </t>
  </si>
  <si>
    <t>18AT504</t>
  </si>
  <si>
    <t xml:space="preserve">Asisstence -ARIEN ¿Intelligjenca Artificiale në Luftën Kundër Prodhimit dhe </t>
  </si>
  <si>
    <t>18AS310</t>
  </si>
  <si>
    <t>Blerje paisje speciale për I.K.M.T</t>
  </si>
  <si>
    <t>24AD801</t>
  </si>
  <si>
    <t xml:space="preserve">Forcimi i angazhimit demokratik permes rrjeteve kundershtare gjeneruese te </t>
  </si>
  <si>
    <t>M161023</t>
  </si>
  <si>
    <t>Modernizim i Infratsrukturës që ka Garda në përdorim</t>
  </si>
  <si>
    <t>18AS506</t>
  </si>
  <si>
    <t>Pajisje zyre të blera për Prefekturën e qarkut Korçë</t>
  </si>
  <si>
    <t>Asistence -OSINT RADAR "Partneriteti Operacional Kundër Kontrabandës në Ballkanin Perëndimor dhe BE-në Lindore"</t>
  </si>
  <si>
    <t>Numer asistence</t>
  </si>
  <si>
    <t>Asisstence -ARIEN ¿Intelligjenca Artificiale në Luftën Kundër Prodhimit dhe Trafikimit të Drogës¿</t>
  </si>
  <si>
    <t>Numer Asistence</t>
  </si>
  <si>
    <t>Meter kateror sip. e projektuar</t>
  </si>
  <si>
    <t>Meter kateror te ndertuara</t>
  </si>
  <si>
    <t>Pagese leje ndertimi per Ndertim /rikosntruksionin e godines se Komisariatit te Policise Kruje</t>
  </si>
  <si>
    <t>Pagese supervizori per Ndertim /rikosntruksionin e godines se Komisariatit te Policise Kruje</t>
  </si>
  <si>
    <t>m² e ndertuar</t>
  </si>
  <si>
    <t>Rikonstruksion i dhomave te shoqerimit ne Kom, e Pol, dhe blloku i sigigurise ne Komisariate , ne KP Lushnje, Tualetet e Aparatit te DPSH etj.</t>
  </si>
  <si>
    <t>Numer sistemi</t>
  </si>
  <si>
    <t>Numer modulesh</t>
  </si>
  <si>
    <t>cope</t>
  </si>
  <si>
    <t>Forcimi i angazhimit demokratik permes rrjeteve kundershtare gjeneruese te bazuara ne vlera-SOLARIS</t>
  </si>
  <si>
    <t>nr. projekti</t>
  </si>
  <si>
    <t>Viti paraardhës 2024</t>
  </si>
  <si>
    <t>Plani Fillestar
 Vjetor 
Viti 2025</t>
  </si>
  <si>
    <t>Plani Vjetor
 i Rishikuar
 Viti 2025</t>
  </si>
  <si>
    <t>18AS311</t>
  </si>
  <si>
    <t>Blerje paisje zyre dhe kompjuterike QKEDH</t>
  </si>
  <si>
    <t>18AS403</t>
  </si>
  <si>
    <t>Blerje mjete transporti IKMT</t>
  </si>
  <si>
    <t>18AS504</t>
  </si>
  <si>
    <t>Pajisje zyre të blera për Prefekturën e qarkut Gjirokastër</t>
  </si>
  <si>
    <t>18AS511</t>
  </si>
  <si>
    <t>Pajisje zyre të blera për Prefekturën e qarkut Tiranë</t>
  </si>
  <si>
    <t>18AS513</t>
  </si>
  <si>
    <t xml:space="preserve"> Pajisje zyre te blera per Prefekturen e qarkut Vlore</t>
  </si>
  <si>
    <t>18AS614</t>
  </si>
  <si>
    <t xml:space="preserve">Rikonstruksion ambientesh per Prefekturen e qarkut Lezhe ( izolim tarace &amp; </t>
  </si>
  <si>
    <t>24AI001</t>
  </si>
  <si>
    <t xml:space="preserve">Financim I huaj për projektin "Nxitja e bashkëpunimit ndërkufitar për </t>
  </si>
  <si>
    <t>24AI002</t>
  </si>
  <si>
    <t>Projekti "A slow tour" Prefektura qarkut Korce</t>
  </si>
  <si>
    <t xml:space="preserve">Studim Projektim (njesite e reja SP Manez, SP Selenice, SP Konispol, KP Maliq </t>
  </si>
  <si>
    <t>18AT825</t>
  </si>
  <si>
    <t>Pagese Kolaudatori per Ndertim Objektesh ne DVP Elbasan</t>
  </si>
  <si>
    <t>18AT845</t>
  </si>
  <si>
    <t>Pagese Tvsh per ndertimin e godines se DVKM Tirane</t>
  </si>
  <si>
    <t>18AT847</t>
  </si>
  <si>
    <t>Pagese oponence teknike per Ndertim/rikonstruksion e godines se NSH Fier</t>
  </si>
  <si>
    <t>18AT848</t>
  </si>
  <si>
    <t xml:space="preserve">Pagese oponence teknike per Ndertim/rikonstruksion e godines se </t>
  </si>
  <si>
    <t>18AT849</t>
  </si>
  <si>
    <t xml:space="preserve">Pagese leje ndertimi per Ndertim e godines se Drejtorise se Kufi-Migracionit </t>
  </si>
  <si>
    <t>18AT916</t>
  </si>
  <si>
    <t>Pagese Kolaudatori per Rikonstruksion te godines se DVP Berat</t>
  </si>
  <si>
    <t>18AT927</t>
  </si>
  <si>
    <t xml:space="preserve">Pagese Oponence teknike per Rikonstruksion e godinës së Stacionit te </t>
  </si>
  <si>
    <t>18AU109</t>
  </si>
  <si>
    <t xml:space="preserve">Pagese leje ndertimi per Rikonstruksionin e kashuneve te qenve dhe rinovim </t>
  </si>
  <si>
    <t>18AU110</t>
  </si>
  <si>
    <t xml:space="preserve">Pagese leje ndertimi per Rikostruksionin e objektit ekzistues ne QFMT </t>
  </si>
  <si>
    <t>18AU111</t>
  </si>
  <si>
    <t xml:space="preserve">Pagese Tvsh-je; Asistence per autoritet Shqiptare per te zvogeluar rrezikun e </t>
  </si>
  <si>
    <t>M160928</t>
  </si>
  <si>
    <t>Blerje pajisje per shpenzime instaluese</t>
  </si>
  <si>
    <t>18AT505</t>
  </si>
  <si>
    <t xml:space="preserve">Ndertim i godines se DVKM Tirane marreveshja me Mbreterine e Bashkuar 	</t>
  </si>
  <si>
    <t>18AT507</t>
  </si>
  <si>
    <t>Sistemi i Kamerave ne administrim te Policise se Shtetit-SMART CITY</t>
  </si>
  <si>
    <t>Nr.mjetesh</t>
  </si>
  <si>
    <t>Rikonstruksion ambientesh per Prefekturen e qarkut Lezhe ( izolim tarace &amp; pershtatje e hyrejs per personat me aftesi te kufizuara)</t>
  </si>
  <si>
    <t>Financim I huaj për projektin "Nxitja e bashkëpunimit ndërkufitar për kërkimin dhe ruajtjen e biodiversitetit në pjesën e lumit Vjosë që ndodhet në qarkun e Gjirokastrës dhe zonën greke"</t>
  </si>
  <si>
    <t>Pagese oponence teknike per Ndertim/rikonstruksion e godines se Komisariatit Kurbin</t>
  </si>
  <si>
    <t>Pagese leje ndertimi per Ndertim e godines se Drejtorise se Kufi-Migracionit Tiane</t>
  </si>
  <si>
    <t>Pagese Oponence teknike per Rikonstruksion e godinës së Stacionit te Policisë Patos</t>
  </si>
  <si>
    <t>Pagese leje ndertimi per Rikonstruksionin e kashuneve te qenve dhe rinovim I klinikes veterinare per projektin e huaj Asistence per autoritetet Shqiptare te AVL</t>
  </si>
  <si>
    <t>Pagese leje ndertimi per Rikostruksionin e objektit ekzistues ne QFMT propozuar per Qender Deaktivizimi per projektin e huaj Asistencë për autoritet Shqiptare te AVL</t>
  </si>
  <si>
    <t>Pagese Tvsh-je; Asistence per autoritet Shqiptare per te zvogeluar rrezikun e perhapjes dhe keqperdorimit te AVL</t>
  </si>
  <si>
    <t>numër trajnimesh</t>
  </si>
  <si>
    <t>Numer pajisjesh</t>
  </si>
  <si>
    <t xml:space="preserve">numer </t>
  </si>
  <si>
    <t>nr godine</t>
  </si>
  <si>
    <t>Nr sistemi</t>
  </si>
  <si>
    <t>Numer programesh</t>
  </si>
  <si>
    <t>Blerje paisje zyre, Prefektura Diber</t>
  </si>
  <si>
    <t>Periudha e Raportimit  8-2025</t>
  </si>
  <si>
    <t>Periudha e Raportimit 8-2025</t>
  </si>
  <si>
    <t>18AT929</t>
  </si>
  <si>
    <t>Pagese surpervizori Rikonstruksion i dhomave te shoqerimit ne Komisariatet e Policise Tirane dhe blloku I sigurise dhe shoqerimit  ne KP, Lushnje.</t>
  </si>
  <si>
    <t>18AT928</t>
  </si>
  <si>
    <t>Pagese leje ndertimi per Rikonstruksion i dhomave te shoqerimit ne Komisariatet e Policise Tirane dhe blloku I sigurise dhe shoqerimit  ne KP, Lushnje.</t>
  </si>
  <si>
    <t>Pagese Supervizori per Rikonstruksioin e dhomave te shoqerimit ne Komisariatet e Policise Tirane dhe ne KP, Lushnje.</t>
  </si>
  <si>
    <t xml:space="preserve">Emri:                    </t>
  </si>
  <si>
    <t xml:space="preserve">Emri:                      </t>
  </si>
  <si>
    <r>
      <t xml:space="preserve">Emri:                     </t>
    </r>
    <r>
      <rPr>
        <b/>
        <sz val="12"/>
        <color rgb="FF080808"/>
        <rFont val="Arial"/>
        <family val="2"/>
      </rPr>
      <t xml:space="preserve"> </t>
    </r>
  </si>
  <si>
    <r>
      <t xml:space="preserve">Emri:                      </t>
    </r>
    <r>
      <rPr>
        <b/>
        <sz val="12"/>
        <color rgb="FF08080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</si>
</sst>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0"/>
    <numFmt numFmtId="165" formatCode="_(* #,##0_);_(* \(#,##0\);_(* &quot;-&quot;??_);_(@_)"/>
    <numFmt numFmtId="166" formatCode="#,##0.0"/>
  </numFmts>
  <fonts count="40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rgb="FFC00000"/>
      <name val="SansSerif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Arial"/>
      <family val="2"/>
    </font>
    <font>
      <sz val="7"/>
      <color rgb="FF080808"/>
      <name val="Arial"/>
      <family val="2"/>
    </font>
    <font>
      <sz val="10"/>
      <name val="Arial"/>
      <family val="2"/>
    </font>
    <font>
      <sz val="9"/>
      <color rgb="FF050505"/>
      <name val="SansSerif"/>
      <family val="2"/>
    </font>
    <font>
      <b/>
      <sz val="11"/>
      <color rgb="FF000000"/>
      <name val="Arial"/>
      <family val="2"/>
    </font>
    <font>
      <b/>
      <sz val="9"/>
      <color rgb="FF050505"/>
      <name val="SansSerif"/>
      <family val="2"/>
    </font>
    <font>
      <b/>
      <sz val="9"/>
      <color rgb="FF050505"/>
      <name val="Calibri"/>
      <family val="2"/>
    </font>
    <font>
      <sz val="7"/>
      <color rgb="FF050505"/>
      <name val="Arial"/>
      <family val="2"/>
    </font>
    <font>
      <sz val="9"/>
      <color rgb="FF000000"/>
      <name val="Calibri"/>
      <family val="2"/>
    </font>
    <font>
      <b/>
      <sz val="10"/>
      <color rgb="FF080808"/>
      <name val="Times New Roman"/>
      <family val="1"/>
    </font>
    <font>
      <sz val="11"/>
      <color theme="1"/>
      <name val="Calibri"/>
      <family val="2"/>
      <scheme val="minor"/>
    </font>
    <font>
      <b/>
      <sz val="7"/>
      <color rgb="FF080808"/>
      <name val="Arial"/>
      <family val="2"/>
    </font>
    <font>
      <b/>
      <sz val="9"/>
      <color rgb="FF080808"/>
      <name val="Arial"/>
      <family val="2"/>
    </font>
    <font>
      <b/>
      <sz val="7"/>
      <color rgb="FF0070C0"/>
      <name val="Arial"/>
      <family val="2"/>
    </font>
    <font>
      <b/>
      <sz val="12"/>
      <color rgb="FF080808"/>
      <name val="Arial"/>
      <family val="2"/>
    </font>
    <font>
      <b/>
      <sz val="10"/>
      <color rgb="FF080808"/>
      <name val="Arial"/>
      <family val="2"/>
    </font>
    <font>
      <b/>
      <sz val="9"/>
      <color rgb="FF080808"/>
      <name val="Times New Roman"/>
      <family val="1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7"/>
      <color rgb="FFFF0000"/>
      <name val="Arial"/>
      <family val="2"/>
    </font>
    <font>
      <sz val="7"/>
      <color theme="1"/>
      <name val="Times New Roman"/>
      <family val="1"/>
    </font>
    <font>
      <sz val="7"/>
      <name val="Times New Roman"/>
      <family val="1"/>
    </font>
    <font>
      <sz val="9"/>
      <color rgb="FF000000"/>
      <name val="Times New Roman"/>
      <family val="1"/>
    </font>
    <font>
      <sz val="7"/>
      <color theme="1"/>
      <name val="Arial"/>
      <family val="2"/>
    </font>
    <font>
      <b/>
      <sz val="9"/>
      <color rgb="FFFF0000"/>
      <name val="Arial"/>
      <family val="2"/>
    </font>
    <font>
      <sz val="8"/>
      <color rgb="FF000000"/>
      <name val="SansSerif"/>
      <family val="2"/>
    </font>
    <font>
      <b/>
      <sz val="8"/>
      <color rgb="FFC00000"/>
      <name val="Arial"/>
      <family val="2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BF1DE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8"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/>
      <right/>
      <top style="double">
        <color rgb="FF000000"/>
      </top>
      <bottom/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50505"/>
      </left>
      <right/>
      <top style="thin">
        <color rgb="FF050505"/>
      </top>
      <bottom/>
      <diagonal/>
    </border>
    <border>
      <left/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/>
      <top/>
      <bottom/>
      <diagonal/>
    </border>
    <border>
      <left/>
      <right style="thin">
        <color rgb="FF050505"/>
      </right>
      <top/>
      <bottom/>
      <diagonal/>
    </border>
    <border>
      <left style="thin">
        <color rgb="FF050505"/>
      </left>
      <right/>
      <top/>
      <bottom style="thin">
        <color rgb="FF050505"/>
      </bottom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 style="thin">
        <color indexed="64"/>
      </left>
      <right style="thin">
        <color rgb="FF050505"/>
      </right>
      <top style="thin">
        <color indexed="64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indexed="64"/>
      </top>
      <bottom style="thin">
        <color rgb="FF050505"/>
      </bottom>
      <diagonal/>
    </border>
    <border>
      <left style="thin">
        <color rgb="FF050505"/>
      </left>
      <right style="thin">
        <color indexed="64"/>
      </right>
      <top style="thin">
        <color indexed="64"/>
      </top>
      <bottom style="thin">
        <color rgb="FF050505"/>
      </bottom>
      <diagonal/>
    </border>
    <border>
      <left style="thin">
        <color indexed="64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indexed="64"/>
      </right>
      <top style="thin">
        <color rgb="FF050505"/>
      </top>
      <bottom style="thin">
        <color rgb="FF050505"/>
      </bottom>
      <diagonal/>
    </border>
    <border>
      <left style="thin">
        <color indexed="64"/>
      </left>
      <right style="thin">
        <color rgb="FF050505"/>
      </right>
      <top style="thin">
        <color rgb="FF050505"/>
      </top>
      <bottom style="thin">
        <color indexed="64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indexed="64"/>
      </bottom>
      <diagonal/>
    </border>
    <border>
      <left style="thin">
        <color rgb="FF050505"/>
      </left>
      <right style="thin">
        <color indexed="64"/>
      </right>
      <top style="thin">
        <color rgb="FF050505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50505"/>
      </left>
      <right/>
      <top style="thin">
        <color indexed="64"/>
      </top>
      <bottom style="thin">
        <color rgb="FF050505"/>
      </bottom>
      <diagonal/>
    </border>
    <border>
      <left/>
      <right/>
      <top style="thin">
        <color indexed="64"/>
      </top>
      <bottom style="thin">
        <color rgb="FF050505"/>
      </bottom>
      <diagonal/>
    </border>
    <border>
      <left/>
      <right style="thin">
        <color indexed="64"/>
      </right>
      <top style="thin">
        <color indexed="64"/>
      </top>
      <bottom style="thin">
        <color rgb="FF050505"/>
      </bottom>
      <diagonal/>
    </border>
    <border>
      <left/>
      <right style="thin">
        <color indexed="64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thin">
        <color indexed="64"/>
      </bottom>
      <diagonal/>
    </border>
    <border>
      <left/>
      <right/>
      <top style="thin">
        <color rgb="FF050505"/>
      </top>
      <bottom style="thin">
        <color indexed="64"/>
      </bottom>
      <diagonal/>
    </border>
    <border>
      <left/>
      <right style="thin">
        <color indexed="64"/>
      </right>
      <top style="thin">
        <color rgb="FF050505"/>
      </top>
      <bottom style="thin">
        <color indexed="64"/>
      </bottom>
      <diagonal/>
    </border>
    <border>
      <left style="thin">
        <color rgb="FF050505"/>
      </left>
      <right/>
      <top style="thin">
        <color indexed="64"/>
      </top>
      <bottom/>
      <diagonal/>
    </border>
    <border>
      <left/>
      <right style="thin">
        <color rgb="FF050505"/>
      </right>
      <top style="thin">
        <color indexed="64"/>
      </top>
      <bottom/>
      <diagonal/>
    </border>
    <border>
      <left style="thin">
        <color rgb="FF050505"/>
      </left>
      <right/>
      <top/>
      <bottom style="thin">
        <color indexed="64"/>
      </bottom>
      <diagonal/>
    </border>
    <border>
      <left/>
      <right style="thin">
        <color rgb="FF050505"/>
      </right>
      <top/>
      <bottom style="thin">
        <color indexed="64"/>
      </bottom>
      <diagonal/>
    </border>
    <border>
      <left style="thin">
        <color indexed="64"/>
      </left>
      <right style="thin">
        <color rgb="FF050505"/>
      </right>
      <top style="thin">
        <color indexed="64"/>
      </top>
      <bottom/>
      <diagonal/>
    </border>
    <border>
      <left style="thin">
        <color indexed="64"/>
      </left>
      <right style="thin">
        <color rgb="FF050505"/>
      </right>
      <top/>
      <bottom/>
      <diagonal/>
    </border>
    <border>
      <left style="thin">
        <color indexed="64"/>
      </left>
      <right style="thin">
        <color rgb="FF050505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50505"/>
      </top>
      <bottom style="thin">
        <color rgb="FF000000"/>
      </bottom>
      <diagonal/>
    </border>
    <border>
      <left style="thin">
        <color rgb="FF050505"/>
      </left>
      <right/>
      <top style="double">
        <color rgb="FF050505"/>
      </top>
      <bottom style="medium">
        <color rgb="FF050505"/>
      </bottom>
      <diagonal/>
    </border>
    <border>
      <left/>
      <right/>
      <top style="double">
        <color rgb="FF050505"/>
      </top>
      <bottom style="thin">
        <color rgb="FF000000"/>
      </bottom>
      <diagonal/>
    </border>
    <border>
      <left style="thin">
        <color rgb="FF050505"/>
      </left>
      <right/>
      <top style="thin">
        <color rgb="FF050505"/>
      </top>
      <bottom style="thin">
        <color rgb="FF000000"/>
      </bottom>
      <diagonal/>
    </border>
    <border>
      <left style="thin">
        <color rgb="FF050505"/>
      </left>
      <right/>
      <top style="thin">
        <color rgb="FF000000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00000"/>
      </top>
      <bottom style="double">
        <color rgb="FF050505"/>
      </bottom>
      <diagonal/>
    </border>
    <border>
      <left style="double">
        <color rgb="FF050505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/>
      <top style="thin">
        <color rgb="FF050505"/>
      </top>
      <bottom style="hair">
        <color rgb="FF000000"/>
      </bottom>
      <diagonal/>
    </border>
    <border>
      <left/>
      <right/>
      <top style="thin">
        <color rgb="FF050505"/>
      </top>
      <bottom style="hair">
        <color rgb="FF000000"/>
      </bottom>
      <diagonal/>
    </border>
    <border>
      <left/>
      <right style="double">
        <color rgb="FF050505"/>
      </right>
      <top style="thin">
        <color rgb="FF050505"/>
      </top>
      <bottom style="hair">
        <color rgb="FF000000"/>
      </bottom>
      <diagonal/>
    </border>
    <border>
      <left/>
      <right style="thin">
        <color rgb="FF050505"/>
      </right>
      <top style="thin">
        <color rgb="FF050505"/>
      </top>
      <bottom style="hair">
        <color rgb="FF000000"/>
      </bottom>
      <diagonal/>
    </border>
    <border>
      <left/>
      <right/>
      <top style="thin">
        <color rgb="FF050505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50505"/>
      </left>
      <right style="thin">
        <color rgb="FF000000"/>
      </right>
      <top style="thin">
        <color rgb="FF050505"/>
      </top>
      <bottom/>
      <diagonal/>
    </border>
    <border>
      <left style="double">
        <color rgb="FF050505"/>
      </left>
      <right style="thin">
        <color rgb="FF000000"/>
      </right>
      <top/>
      <bottom style="thin">
        <color rgb="FF000000"/>
      </bottom>
      <diagonal/>
    </border>
    <border>
      <left style="double">
        <color rgb="FF050505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/>
      <bottom style="double">
        <color rgb="FF050505"/>
      </bottom>
      <diagonal/>
    </border>
  </borders>
  <cellStyleXfs count="73">
    <xf numFmtId="0" fontId="0" fillId="0" borderId="0"/>
    <xf numFmtId="0" fontId="13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43" fontId="21" fillId="4" borderId="1" applyFont="0" applyFill="0" applyBorder="0" applyAlignment="0" applyProtection="0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</cellStyleXfs>
  <cellXfs count="565">
    <xf numFmtId="0" fontId="0" fillId="0" borderId="0" xfId="0"/>
    <xf numFmtId="3" fontId="10" fillId="2" borderId="6" xfId="0" applyNumberFormat="1" applyFont="1" applyFill="1" applyBorder="1" applyAlignment="1" applyProtection="1">
      <alignment horizontal="right" vertical="center"/>
    </xf>
    <xf numFmtId="0" fontId="11" fillId="3" borderId="36" xfId="0" applyNumberFormat="1" applyFont="1" applyFill="1" applyBorder="1" applyAlignment="1" applyProtection="1">
      <alignment horizontal="right" vertical="center"/>
    </xf>
    <xf numFmtId="0" fontId="0" fillId="4" borderId="1" xfId="0" applyNumberFormat="1" applyFont="1" applyFill="1" applyBorder="1" applyAlignment="1" applyProtection="1">
      <alignment wrapText="1"/>
      <protection locked="0"/>
    </xf>
    <xf numFmtId="0" fontId="5" fillId="3" borderId="9" xfId="0" applyNumberFormat="1" applyFont="1" applyFill="1" applyBorder="1" applyAlignment="1" applyProtection="1">
      <alignment horizontal="center" vertical="center" wrapText="1"/>
    </xf>
    <xf numFmtId="0" fontId="5" fillId="3" borderId="10" xfId="0" applyNumberFormat="1" applyFont="1" applyFill="1" applyBorder="1" applyAlignment="1" applyProtection="1">
      <alignment horizontal="center" vertical="center" wrapText="1"/>
    </xf>
    <xf numFmtId="0" fontId="5" fillId="3" borderId="11" xfId="0" applyNumberFormat="1" applyFont="1" applyFill="1" applyBorder="1" applyAlignment="1" applyProtection="1">
      <alignment horizontal="center" vertical="center" wrapText="1"/>
    </xf>
    <xf numFmtId="0" fontId="5" fillId="3" borderId="12" xfId="0" applyNumberFormat="1" applyFont="1" applyFill="1" applyBorder="1" applyAlignment="1" applyProtection="1">
      <alignment horizontal="center" vertical="center" wrapText="1"/>
    </xf>
    <xf numFmtId="0" fontId="5" fillId="3" borderId="13" xfId="0" applyNumberFormat="1" applyFont="1" applyFill="1" applyBorder="1" applyAlignment="1" applyProtection="1">
      <alignment horizontal="center" vertical="center" wrapText="1"/>
    </xf>
    <xf numFmtId="0" fontId="5" fillId="3" borderId="14" xfId="0" applyNumberFormat="1" applyFont="1" applyFill="1" applyBorder="1" applyAlignment="1" applyProtection="1">
      <alignment horizontal="center" vertical="center"/>
    </xf>
    <xf numFmtId="0" fontId="5" fillId="3" borderId="15" xfId="0" applyNumberFormat="1" applyFont="1" applyFill="1" applyBorder="1" applyAlignment="1" applyProtection="1">
      <alignment horizontal="center" vertical="center"/>
    </xf>
    <xf numFmtId="0" fontId="6" fillId="4" borderId="17" xfId="0" applyNumberFormat="1" applyFont="1" applyFill="1" applyBorder="1" applyAlignment="1" applyProtection="1">
      <alignment horizontal="center" vertical="center"/>
    </xf>
    <xf numFmtId="0" fontId="6" fillId="4" borderId="18" xfId="0" applyNumberFormat="1" applyFont="1" applyFill="1" applyBorder="1" applyAlignment="1" applyProtection="1">
      <alignment horizontal="center" vertical="center"/>
    </xf>
    <xf numFmtId="0" fontId="6" fillId="4" borderId="19" xfId="0" applyNumberFormat="1" applyFont="1" applyFill="1" applyBorder="1" applyAlignment="1" applyProtection="1">
      <alignment horizontal="center" vertical="center"/>
    </xf>
    <xf numFmtId="0" fontId="6" fillId="4" borderId="20" xfId="0" applyNumberFormat="1" applyFont="1" applyFill="1" applyBorder="1" applyAlignment="1" applyProtection="1">
      <alignment horizontal="center" vertical="center"/>
    </xf>
    <xf numFmtId="0" fontId="8" fillId="4" borderId="22" xfId="0" applyNumberFormat="1" applyFont="1" applyFill="1" applyBorder="1" applyAlignment="1" applyProtection="1">
      <alignment horizontal="center" vertical="center"/>
    </xf>
    <xf numFmtId="0" fontId="6" fillId="4" borderId="23" xfId="0" applyNumberFormat="1" applyFont="1" applyFill="1" applyBorder="1" applyAlignment="1" applyProtection="1">
      <alignment horizontal="center" vertical="center"/>
    </xf>
    <xf numFmtId="4" fontId="9" fillId="2" borderId="33" xfId="0" applyNumberFormat="1" applyFont="1" applyFill="1" applyBorder="1" applyAlignment="1" applyProtection="1">
      <alignment horizontal="right" vertical="center"/>
    </xf>
    <xf numFmtId="3" fontId="9" fillId="2" borderId="33" xfId="0" applyNumberFormat="1" applyFont="1" applyFill="1" applyBorder="1" applyAlignment="1" applyProtection="1">
      <alignment horizontal="right" vertical="center"/>
    </xf>
    <xf numFmtId="3" fontId="9" fillId="2" borderId="6" xfId="0" applyNumberFormat="1" applyFont="1" applyFill="1" applyBorder="1" applyAlignment="1" applyProtection="1">
      <alignment horizontal="right" vertical="center"/>
    </xf>
    <xf numFmtId="4" fontId="10" fillId="2" borderId="33" xfId="0" applyNumberFormat="1" applyFont="1" applyFill="1" applyBorder="1" applyAlignment="1" applyProtection="1">
      <alignment horizontal="right" vertical="center"/>
    </xf>
    <xf numFmtId="3" fontId="10" fillId="2" borderId="33" xfId="0" applyNumberFormat="1" applyFont="1" applyFill="1" applyBorder="1" applyAlignment="1" applyProtection="1">
      <alignment horizontal="right" vertical="center"/>
    </xf>
    <xf numFmtId="0" fontId="6" fillId="4" borderId="28" xfId="0" applyNumberFormat="1" applyFont="1" applyFill="1" applyBorder="1" applyAlignment="1" applyProtection="1">
      <alignment horizontal="center" vertical="center"/>
    </xf>
    <xf numFmtId="0" fontId="6" fillId="4" borderId="29" xfId="0" applyNumberFormat="1" applyFont="1" applyFill="1" applyBorder="1" applyAlignment="1" applyProtection="1">
      <alignment horizontal="center" vertical="center"/>
    </xf>
    <xf numFmtId="0" fontId="6" fillId="4" borderId="30" xfId="0" applyNumberFormat="1" applyFont="1" applyFill="1" applyBorder="1" applyAlignment="1" applyProtection="1">
      <alignment horizontal="center" vertical="center"/>
    </xf>
    <xf numFmtId="0" fontId="6" fillId="4" borderId="31" xfId="0" applyNumberFormat="1" applyFont="1" applyFill="1" applyBorder="1" applyAlignment="1" applyProtection="1">
      <alignment horizontal="center" vertical="center"/>
    </xf>
    <xf numFmtId="0" fontId="9" fillId="2" borderId="33" xfId="0" applyNumberFormat="1" applyFont="1" applyFill="1" applyBorder="1" applyAlignment="1" applyProtection="1">
      <alignment horizontal="left" vertical="center" wrapText="1"/>
    </xf>
    <xf numFmtId="0" fontId="10" fillId="2" borderId="33" xfId="0" applyNumberFormat="1" applyFont="1" applyFill="1" applyBorder="1" applyAlignment="1" applyProtection="1">
      <alignment horizontal="left" vertical="center" wrapText="1"/>
    </xf>
    <xf numFmtId="0" fontId="9" fillId="2" borderId="25" xfId="0" applyNumberFormat="1" applyFont="1" applyFill="1" applyBorder="1" applyAlignment="1" applyProtection="1">
      <alignment horizontal="left" vertical="center" wrapText="1"/>
    </xf>
    <xf numFmtId="4" fontId="9" fillId="2" borderId="25" xfId="0" applyNumberFormat="1" applyFont="1" applyFill="1" applyBorder="1" applyAlignment="1" applyProtection="1">
      <alignment horizontal="right" vertical="center"/>
    </xf>
    <xf numFmtId="3" fontId="9" fillId="2" borderId="25" xfId="0" applyNumberFormat="1" applyFont="1" applyFill="1" applyBorder="1" applyAlignment="1" applyProtection="1">
      <alignment horizontal="right" vertical="center"/>
    </xf>
    <xf numFmtId="3" fontId="9" fillId="2" borderId="26" xfId="0" applyNumberFormat="1" applyFont="1" applyFill="1" applyBorder="1" applyAlignment="1" applyProtection="1">
      <alignment horizontal="right" vertical="center"/>
    </xf>
    <xf numFmtId="0" fontId="10" fillId="2" borderId="25" xfId="0" applyNumberFormat="1" applyFont="1" applyFill="1" applyBorder="1" applyAlignment="1" applyProtection="1">
      <alignment horizontal="left" vertical="center" wrapText="1"/>
    </xf>
    <xf numFmtId="4" fontId="10" fillId="2" borderId="25" xfId="0" applyNumberFormat="1" applyFont="1" applyFill="1" applyBorder="1" applyAlignment="1" applyProtection="1">
      <alignment horizontal="right" vertical="center"/>
    </xf>
    <xf numFmtId="3" fontId="10" fillId="2" borderId="25" xfId="0" applyNumberFormat="1" applyFont="1" applyFill="1" applyBorder="1" applyAlignment="1" applyProtection="1">
      <alignment horizontal="right" vertical="center"/>
    </xf>
    <xf numFmtId="3" fontId="10" fillId="2" borderId="26" xfId="0" applyNumberFormat="1" applyFont="1" applyFill="1" applyBorder="1" applyAlignment="1" applyProtection="1">
      <alignment horizontal="right" vertical="center"/>
    </xf>
    <xf numFmtId="0" fontId="3" fillId="3" borderId="35" xfId="0" applyNumberFormat="1" applyFont="1" applyFill="1" applyBorder="1" applyAlignment="1" applyProtection="1">
      <alignment horizontal="center" vertical="center"/>
    </xf>
    <xf numFmtId="0" fontId="3" fillId="3" borderId="35" xfId="0" applyNumberFormat="1" applyFont="1" applyFill="1" applyBorder="1" applyAlignment="1" applyProtection="1">
      <alignment horizontal="right" vertical="center"/>
    </xf>
    <xf numFmtId="0" fontId="11" fillId="3" borderId="35" xfId="0" applyNumberFormat="1" applyFont="1" applyFill="1" applyBorder="1" applyAlignment="1" applyProtection="1">
      <alignment horizontal="right" vertical="center"/>
    </xf>
    <xf numFmtId="0" fontId="12" fillId="4" borderId="8" xfId="0" applyNumberFormat="1" applyFont="1" applyFill="1" applyBorder="1" applyAlignment="1" applyProtection="1">
      <alignment horizontal="left" vertical="center"/>
    </xf>
    <xf numFmtId="0" fontId="1" fillId="4" borderId="1" xfId="0" applyNumberFormat="1" applyFont="1" applyFill="1" applyBorder="1" applyAlignment="1" applyProtection="1">
      <alignment horizontal="left" vertical="top"/>
    </xf>
    <xf numFmtId="0" fontId="12" fillId="4" borderId="8" xfId="0" applyNumberFormat="1" applyFont="1" applyFill="1" applyBorder="1" applyAlignment="1" applyProtection="1">
      <alignment horizontal="left"/>
    </xf>
    <xf numFmtId="3" fontId="19" fillId="4" borderId="1" xfId="0" applyNumberFormat="1" applyFont="1" applyFill="1" applyBorder="1" applyAlignment="1" applyProtection="1">
      <alignment horizontal="right" vertical="center"/>
    </xf>
    <xf numFmtId="0" fontId="12" fillId="4" borderId="57" xfId="0" applyNumberFormat="1" applyFont="1" applyFill="1" applyBorder="1" applyAlignment="1" applyProtection="1">
      <alignment horizontal="left" vertical="center"/>
    </xf>
    <xf numFmtId="0" fontId="12" fillId="4" borderId="8" xfId="0" applyNumberFormat="1" applyFont="1" applyFill="1" applyBorder="1" applyAlignment="1" applyProtection="1">
      <alignment horizontal="left" vertical="center"/>
    </xf>
    <xf numFmtId="0" fontId="1" fillId="4" borderId="1" xfId="0" applyNumberFormat="1" applyFont="1" applyFill="1" applyBorder="1" applyAlignment="1" applyProtection="1">
      <alignment horizontal="left" vertical="top"/>
    </xf>
    <xf numFmtId="0" fontId="12" fillId="4" borderId="71" xfId="0" applyNumberFormat="1" applyFont="1" applyFill="1" applyBorder="1" applyAlignment="1" applyProtection="1">
      <alignment horizontal="left" vertical="center"/>
    </xf>
    <xf numFmtId="0" fontId="12" fillId="4" borderId="76" xfId="0" applyNumberFormat="1" applyFont="1" applyFill="1" applyBorder="1" applyAlignment="1" applyProtection="1">
      <alignment horizontal="left" vertical="center"/>
    </xf>
    <xf numFmtId="0" fontId="0" fillId="4" borderId="1" xfId="7" applyNumberFormat="1" applyFont="1" applyFill="1" applyBorder="1" applyAlignment="1" applyProtection="1">
      <alignment wrapText="1"/>
      <protection locked="0"/>
    </xf>
    <xf numFmtId="0" fontId="14" fillId="4" borderId="1" xfId="7" applyNumberFormat="1" applyFont="1" applyFill="1" applyBorder="1" applyAlignment="1" applyProtection="1">
      <alignment horizontal="left" vertical="top"/>
    </xf>
    <xf numFmtId="0" fontId="0" fillId="4" borderId="1" xfId="8" applyNumberFormat="1" applyFont="1" applyFill="1" applyBorder="1" applyAlignment="1" applyProtection="1">
      <alignment wrapText="1"/>
      <protection locked="0"/>
    </xf>
    <xf numFmtId="0" fontId="14" fillId="4" borderId="1" xfId="8" applyNumberFormat="1" applyFont="1" applyFill="1" applyBorder="1" applyAlignment="1" applyProtection="1">
      <alignment horizontal="left" vertical="top"/>
    </xf>
    <xf numFmtId="0" fontId="0" fillId="4" borderId="1" xfId="9" applyNumberFormat="1" applyFont="1" applyFill="1" applyBorder="1" applyAlignment="1" applyProtection="1">
      <alignment wrapText="1"/>
      <protection locked="0"/>
    </xf>
    <xf numFmtId="0" fontId="1" fillId="4" borderId="1" xfId="9" applyNumberFormat="1" applyFont="1" applyFill="1" applyBorder="1" applyAlignment="1" applyProtection="1">
      <alignment horizontal="left" vertical="top"/>
    </xf>
    <xf numFmtId="0" fontId="0" fillId="4" borderId="1" xfId="10" applyNumberFormat="1" applyFont="1" applyFill="1" applyBorder="1" applyAlignment="1" applyProtection="1">
      <alignment wrapText="1"/>
      <protection locked="0"/>
    </xf>
    <xf numFmtId="0" fontId="1" fillId="4" borderId="1" xfId="10" applyNumberFormat="1" applyFont="1" applyFill="1" applyBorder="1" applyAlignment="1" applyProtection="1">
      <alignment horizontal="left" vertical="top"/>
    </xf>
    <xf numFmtId="0" fontId="0" fillId="4" borderId="1" xfId="11" applyNumberFormat="1" applyFont="1" applyFill="1" applyBorder="1" applyAlignment="1" applyProtection="1">
      <alignment wrapText="1"/>
      <protection locked="0"/>
    </xf>
    <xf numFmtId="0" fontId="1" fillId="4" borderId="1" xfId="11" applyNumberFormat="1" applyFont="1" applyFill="1" applyBorder="1" applyAlignment="1" applyProtection="1">
      <alignment horizontal="left" vertical="top"/>
    </xf>
    <xf numFmtId="0" fontId="0" fillId="4" borderId="1" xfId="12" applyNumberFormat="1" applyFont="1" applyFill="1" applyBorder="1" applyAlignment="1" applyProtection="1">
      <alignment wrapText="1"/>
      <protection locked="0"/>
    </xf>
    <xf numFmtId="0" fontId="1" fillId="4" borderId="1" xfId="12" applyNumberFormat="1" applyFont="1" applyFill="1" applyBorder="1" applyAlignment="1" applyProtection="1">
      <alignment horizontal="left" vertical="top"/>
    </xf>
    <xf numFmtId="0" fontId="12" fillId="4" borderId="71" xfId="0" applyNumberFormat="1" applyFont="1" applyFill="1" applyBorder="1" applyAlignment="1" applyProtection="1">
      <alignment horizontal="left"/>
    </xf>
    <xf numFmtId="0" fontId="0" fillId="4" borderId="1" xfId="13" applyNumberFormat="1" applyFont="1" applyFill="1" applyBorder="1" applyAlignment="1" applyProtection="1">
      <alignment wrapText="1"/>
      <protection locked="0"/>
    </xf>
    <xf numFmtId="0" fontId="1" fillId="4" borderId="1" xfId="13" applyNumberFormat="1" applyFont="1" applyFill="1" applyBorder="1" applyAlignment="1" applyProtection="1">
      <alignment horizontal="left" vertical="top"/>
    </xf>
    <xf numFmtId="0" fontId="0" fillId="4" borderId="1" xfId="14" applyNumberFormat="1" applyFont="1" applyFill="1" applyBorder="1" applyAlignment="1" applyProtection="1">
      <alignment wrapText="1"/>
      <protection locked="0"/>
    </xf>
    <xf numFmtId="0" fontId="14" fillId="4" borderId="1" xfId="14" applyNumberFormat="1" applyFont="1" applyFill="1" applyBorder="1" applyAlignment="1" applyProtection="1">
      <alignment horizontal="left" vertical="top"/>
    </xf>
    <xf numFmtId="0" fontId="12" fillId="4" borderId="8" xfId="14" applyNumberFormat="1" applyFont="1" applyFill="1" applyBorder="1" applyAlignment="1" applyProtection="1">
      <alignment horizontal="left" vertical="center"/>
    </xf>
    <xf numFmtId="0" fontId="0" fillId="4" borderId="1" xfId="15" applyNumberFormat="1" applyFont="1" applyFill="1" applyBorder="1" applyAlignment="1" applyProtection="1">
      <alignment wrapText="1"/>
      <protection locked="0"/>
    </xf>
    <xf numFmtId="0" fontId="14" fillId="4" borderId="1" xfId="15" applyNumberFormat="1" applyFont="1" applyFill="1" applyBorder="1" applyAlignment="1" applyProtection="1">
      <alignment horizontal="left" vertical="top"/>
    </xf>
    <xf numFmtId="0" fontId="12" fillId="4" borderId="8" xfId="15" applyNumberFormat="1" applyFont="1" applyFill="1" applyBorder="1" applyAlignment="1" applyProtection="1">
      <alignment horizontal="left" vertical="center"/>
    </xf>
    <xf numFmtId="0" fontId="0" fillId="4" borderId="1" xfId="16" applyNumberFormat="1" applyFont="1" applyFill="1" applyBorder="1" applyAlignment="1" applyProtection="1">
      <alignment wrapText="1"/>
      <protection locked="0"/>
    </xf>
    <xf numFmtId="0" fontId="14" fillId="4" borderId="1" xfId="16" applyNumberFormat="1" applyFont="1" applyFill="1" applyBorder="1" applyAlignment="1" applyProtection="1">
      <alignment horizontal="left" vertical="top"/>
    </xf>
    <xf numFmtId="0" fontId="12" fillId="4" borderId="8" xfId="16" applyNumberFormat="1" applyFont="1" applyFill="1" applyBorder="1" applyAlignment="1" applyProtection="1">
      <alignment horizontal="left" vertical="center"/>
    </xf>
    <xf numFmtId="0" fontId="0" fillId="4" borderId="1" xfId="17" applyNumberFormat="1" applyFont="1" applyFill="1" applyBorder="1" applyAlignment="1" applyProtection="1">
      <alignment wrapText="1"/>
      <protection locked="0"/>
    </xf>
    <xf numFmtId="0" fontId="14" fillId="4" borderId="1" xfId="17" applyNumberFormat="1" applyFont="1" applyFill="1" applyBorder="1" applyAlignment="1" applyProtection="1">
      <alignment horizontal="left" vertical="top"/>
    </xf>
    <xf numFmtId="0" fontId="12" fillId="4" borderId="8" xfId="17" applyNumberFormat="1" applyFont="1" applyFill="1" applyBorder="1" applyAlignment="1" applyProtection="1">
      <alignment horizontal="left" vertical="center"/>
    </xf>
    <xf numFmtId="0" fontId="0" fillId="4" borderId="1" xfId="18" applyNumberFormat="1" applyFont="1" applyFill="1" applyBorder="1" applyAlignment="1" applyProtection="1">
      <alignment wrapText="1"/>
      <protection locked="0"/>
    </xf>
    <xf numFmtId="0" fontId="14" fillId="4" borderId="1" xfId="18" applyNumberFormat="1" applyFont="1" applyFill="1" applyBorder="1" applyAlignment="1" applyProtection="1">
      <alignment horizontal="left" vertical="top"/>
    </xf>
    <xf numFmtId="0" fontId="12" fillId="4" borderId="8" xfId="18" applyNumberFormat="1" applyFont="1" applyFill="1" applyBorder="1" applyAlignment="1" applyProtection="1">
      <alignment horizontal="left" vertical="center"/>
    </xf>
    <xf numFmtId="0" fontId="0" fillId="4" borderId="1" xfId="19" applyNumberFormat="1" applyFont="1" applyFill="1" applyBorder="1" applyAlignment="1" applyProtection="1">
      <alignment wrapText="1"/>
      <protection locked="0"/>
    </xf>
    <xf numFmtId="0" fontId="1" fillId="4" borderId="1" xfId="19" applyNumberFormat="1" applyFont="1" applyFill="1" applyBorder="1" applyAlignment="1" applyProtection="1">
      <alignment horizontal="left" vertical="top"/>
    </xf>
    <xf numFmtId="0" fontId="0" fillId="4" borderId="1" xfId="20" applyNumberFormat="1" applyFont="1" applyFill="1" applyBorder="1" applyAlignment="1" applyProtection="1">
      <alignment wrapText="1"/>
      <protection locked="0"/>
    </xf>
    <xf numFmtId="0" fontId="1" fillId="4" borderId="1" xfId="20" applyNumberFormat="1" applyFont="1" applyFill="1" applyBorder="1" applyAlignment="1" applyProtection="1">
      <alignment horizontal="left" vertical="top"/>
    </xf>
    <xf numFmtId="0" fontId="0" fillId="4" borderId="1" xfId="21" applyNumberFormat="1" applyFont="1" applyFill="1" applyBorder="1" applyAlignment="1" applyProtection="1">
      <alignment wrapText="1"/>
      <protection locked="0"/>
    </xf>
    <xf numFmtId="0" fontId="1" fillId="4" borderId="1" xfId="21" applyNumberFormat="1" applyFont="1" applyFill="1" applyBorder="1" applyAlignment="1" applyProtection="1">
      <alignment horizontal="left" vertical="top"/>
    </xf>
    <xf numFmtId="0" fontId="12" fillId="4" borderId="8" xfId="21" applyNumberFormat="1" applyFont="1" applyFill="1" applyBorder="1" applyAlignment="1" applyProtection="1">
      <alignment horizontal="left" vertical="center"/>
    </xf>
    <xf numFmtId="0" fontId="0" fillId="4" borderId="1" xfId="22" applyNumberFormat="1" applyFont="1" applyFill="1" applyBorder="1" applyAlignment="1" applyProtection="1">
      <alignment wrapText="1"/>
      <protection locked="0"/>
    </xf>
    <xf numFmtId="0" fontId="1" fillId="4" borderId="1" xfId="22" applyNumberFormat="1" applyFont="1" applyFill="1" applyBorder="1" applyAlignment="1" applyProtection="1">
      <alignment horizontal="left" vertical="top"/>
    </xf>
    <xf numFmtId="0" fontId="0" fillId="4" borderId="1" xfId="23" applyNumberFormat="1" applyFont="1" applyFill="1" applyBorder="1" applyAlignment="1" applyProtection="1">
      <alignment wrapText="1"/>
      <protection locked="0"/>
    </xf>
    <xf numFmtId="0" fontId="1" fillId="4" borderId="1" xfId="23" applyNumberFormat="1" applyFont="1" applyFill="1" applyBorder="1" applyAlignment="1" applyProtection="1">
      <alignment horizontal="left" vertical="top"/>
    </xf>
    <xf numFmtId="0" fontId="12" fillId="4" borderId="8" xfId="23" applyNumberFormat="1" applyFont="1" applyFill="1" applyBorder="1" applyAlignment="1" applyProtection="1">
      <alignment horizontal="left" vertical="center"/>
    </xf>
    <xf numFmtId="0" fontId="1" fillId="4" borderId="1" xfId="7" applyNumberFormat="1" applyFont="1" applyFill="1" applyBorder="1" applyAlignment="1" applyProtection="1">
      <alignment horizontal="left" vertical="top"/>
    </xf>
    <xf numFmtId="0" fontId="5" fillId="3" borderId="7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 wrapText="1"/>
    </xf>
    <xf numFmtId="0" fontId="8" fillId="4" borderId="21" xfId="0" applyNumberFormat="1" applyFont="1" applyFill="1" applyBorder="1" applyAlignment="1" applyProtection="1">
      <alignment horizontal="center" vertical="center"/>
    </xf>
    <xf numFmtId="0" fontId="9" fillId="2" borderId="32" xfId="0" applyNumberFormat="1" applyFont="1" applyFill="1" applyBorder="1" applyAlignment="1" applyProtection="1">
      <alignment horizontal="center" vertical="center"/>
    </xf>
    <xf numFmtId="0" fontId="1" fillId="4" borderId="1" xfId="8" applyNumberFormat="1" applyFont="1" applyFill="1" applyBorder="1" applyAlignment="1" applyProtection="1">
      <alignment horizontal="left" vertical="top"/>
    </xf>
    <xf numFmtId="0" fontId="1" fillId="4" borderId="1" xfId="12" applyNumberFormat="1" applyFont="1" applyFill="1" applyBorder="1" applyAlignment="1" applyProtection="1">
      <alignment horizontal="left" vertical="top"/>
    </xf>
    <xf numFmtId="0" fontId="1" fillId="4" borderId="1" xfId="0" applyNumberFormat="1" applyFont="1" applyFill="1" applyBorder="1" applyAlignment="1" applyProtection="1">
      <alignment horizontal="left" vertical="top"/>
    </xf>
    <xf numFmtId="0" fontId="12" fillId="4" borderId="8" xfId="0" applyNumberFormat="1" applyFont="1" applyFill="1" applyBorder="1" applyAlignment="1" applyProtection="1">
      <alignment horizontal="left" vertical="center"/>
    </xf>
    <xf numFmtId="0" fontId="1" fillId="4" borderId="1" xfId="8" applyNumberFormat="1" applyFont="1" applyFill="1" applyBorder="1" applyAlignment="1" applyProtection="1">
      <alignment horizontal="left" vertical="top"/>
    </xf>
    <xf numFmtId="0" fontId="1" fillId="4" borderId="1" xfId="16" applyNumberFormat="1" applyFont="1" applyFill="1" applyBorder="1" applyAlignment="1" applyProtection="1">
      <alignment horizontal="left" vertical="top"/>
    </xf>
    <xf numFmtId="0" fontId="17" fillId="4" borderId="8" xfId="0" applyNumberFormat="1" applyFont="1" applyFill="1" applyBorder="1" applyAlignment="1" applyProtection="1">
      <alignment horizontal="center" vertical="center"/>
    </xf>
    <xf numFmtId="0" fontId="17" fillId="4" borderId="40" xfId="0" applyNumberFormat="1" applyFont="1" applyFill="1" applyBorder="1" applyAlignment="1" applyProtection="1">
      <alignment horizontal="center" vertical="center"/>
    </xf>
    <xf numFmtId="0" fontId="17" fillId="4" borderId="8" xfId="0" applyNumberFormat="1" applyFont="1" applyFill="1" applyBorder="1" applyAlignment="1" applyProtection="1">
      <alignment horizontal="center" vertical="center" wrapText="1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0" fontId="17" fillId="4" borderId="40" xfId="0" applyNumberFormat="1" applyFont="1" applyFill="1" applyBorder="1" applyAlignment="1" applyProtection="1">
      <alignment horizontal="center" vertical="center" wrapText="1"/>
    </xf>
    <xf numFmtId="0" fontId="19" fillId="4" borderId="32" xfId="0" applyNumberFormat="1" applyFont="1" applyFill="1" applyBorder="1" applyAlignment="1" applyProtection="1">
      <alignment horizontal="center" vertical="center"/>
    </xf>
    <xf numFmtId="0" fontId="19" fillId="4" borderId="33" xfId="0" applyNumberFormat="1" applyFont="1" applyFill="1" applyBorder="1" applyAlignment="1" applyProtection="1">
      <alignment horizontal="center" vertical="center"/>
    </xf>
    <xf numFmtId="0" fontId="19" fillId="4" borderId="33" xfId="0" applyNumberFormat="1" applyFont="1" applyFill="1" applyBorder="1" applyAlignment="1" applyProtection="1">
      <alignment horizontal="left" vertical="center" wrapText="1"/>
    </xf>
    <xf numFmtId="0" fontId="19" fillId="4" borderId="33" xfId="0" applyNumberFormat="1" applyFont="1" applyFill="1" applyBorder="1" applyAlignment="1" applyProtection="1">
      <alignment horizontal="left" vertical="center"/>
    </xf>
    <xf numFmtId="3" fontId="19" fillId="4" borderId="33" xfId="0" applyNumberFormat="1" applyFont="1" applyFill="1" applyBorder="1" applyAlignment="1" applyProtection="1">
      <alignment horizontal="right" vertical="center"/>
    </xf>
    <xf numFmtId="3" fontId="19" fillId="4" borderId="6" xfId="0" applyNumberFormat="1" applyFont="1" applyFill="1" applyBorder="1" applyAlignment="1" applyProtection="1">
      <alignment horizontal="right" vertical="center"/>
    </xf>
    <xf numFmtId="0" fontId="17" fillId="4" borderId="54" xfId="0" applyNumberFormat="1" applyFont="1" applyFill="1" applyBorder="1" applyAlignment="1" applyProtection="1">
      <alignment horizontal="center" vertical="center" wrapText="1"/>
    </xf>
    <xf numFmtId="0" fontId="17" fillId="4" borderId="55" xfId="0" applyNumberFormat="1" applyFont="1" applyFill="1" applyBorder="1" applyAlignment="1" applyProtection="1">
      <alignment horizontal="center" vertical="center" wrapText="1"/>
    </xf>
    <xf numFmtId="0" fontId="17" fillId="4" borderId="55" xfId="0" applyNumberFormat="1" applyFont="1" applyFill="1" applyBorder="1" applyAlignment="1" applyProtection="1">
      <alignment horizontal="center" vertical="center"/>
    </xf>
    <xf numFmtId="0" fontId="17" fillId="4" borderId="56" xfId="0" applyNumberFormat="1" applyFont="1" applyFill="1" applyBorder="1" applyAlignment="1" applyProtection="1">
      <alignment horizontal="center" vertical="center"/>
    </xf>
    <xf numFmtId="0" fontId="17" fillId="4" borderId="98" xfId="0" applyNumberFormat="1" applyFont="1" applyFill="1" applyBorder="1" applyAlignment="1" applyProtection="1">
      <alignment horizontal="center" vertical="center"/>
    </xf>
    <xf numFmtId="3" fontId="19" fillId="4" borderId="97" xfId="0" applyNumberFormat="1" applyFont="1" applyFill="1" applyBorder="1" applyAlignment="1" applyProtection="1">
      <alignment horizontal="right" vertical="center"/>
    </xf>
    <xf numFmtId="3" fontId="19" fillId="4" borderId="59" xfId="0" applyNumberFormat="1" applyFont="1" applyFill="1" applyBorder="1" applyAlignment="1" applyProtection="1">
      <alignment horizontal="right" vertical="center"/>
    </xf>
    <xf numFmtId="0" fontId="3" fillId="3" borderId="41" xfId="0" applyNumberFormat="1" applyFont="1" applyFill="1" applyBorder="1" applyAlignment="1" applyProtection="1">
      <alignment horizontal="left" vertical="center"/>
    </xf>
    <xf numFmtId="0" fontId="5" fillId="3" borderId="44" xfId="0" applyNumberFormat="1" applyFont="1" applyFill="1" applyBorder="1" applyAlignment="1" applyProtection="1">
      <alignment horizontal="right" vertical="center"/>
    </xf>
    <xf numFmtId="164" fontId="5" fillId="3" borderId="45" xfId="0" applyNumberFormat="1" applyFont="1" applyFill="1" applyBorder="1" applyAlignment="1" applyProtection="1">
      <alignment horizontal="left" vertical="center"/>
    </xf>
    <xf numFmtId="0" fontId="7" fillId="4" borderId="21" xfId="0" applyNumberFormat="1" applyFont="1" applyFill="1" applyBorder="1" applyAlignment="1" applyProtection="1">
      <alignment horizontal="center" vertical="center"/>
    </xf>
    <xf numFmtId="0" fontId="9" fillId="2" borderId="33" xfId="0" applyNumberFormat="1" applyFont="1" applyFill="1" applyBorder="1" applyAlignment="1" applyProtection="1">
      <alignment horizontal="left" vertical="center"/>
    </xf>
    <xf numFmtId="0" fontId="10" fillId="2" borderId="32" xfId="0" applyNumberFormat="1" applyFont="1" applyFill="1" applyBorder="1" applyAlignment="1" applyProtection="1">
      <alignment horizontal="center" vertical="center"/>
    </xf>
    <xf numFmtId="0" fontId="10" fillId="2" borderId="33" xfId="0" applyNumberFormat="1" applyFont="1" applyFill="1" applyBorder="1" applyAlignment="1" applyProtection="1">
      <alignment horizontal="left" vertical="center"/>
    </xf>
    <xf numFmtId="0" fontId="5" fillId="2" borderId="32" xfId="0" applyNumberFormat="1" applyFont="1" applyFill="1" applyBorder="1" applyAlignment="1" applyProtection="1">
      <alignment horizontal="center" vertical="center"/>
    </xf>
    <xf numFmtId="0" fontId="5" fillId="2" borderId="33" xfId="0" applyNumberFormat="1" applyFont="1" applyFill="1" applyBorder="1" applyAlignment="1" applyProtection="1">
      <alignment horizontal="left" vertical="center"/>
    </xf>
    <xf numFmtId="4" fontId="5" fillId="2" borderId="33" xfId="0" applyNumberFormat="1" applyFont="1" applyFill="1" applyBorder="1" applyAlignment="1" applyProtection="1">
      <alignment horizontal="right" vertical="center"/>
    </xf>
    <xf numFmtId="3" fontId="5" fillId="2" borderId="33" xfId="0" applyNumberFormat="1" applyFont="1" applyFill="1" applyBorder="1" applyAlignment="1" applyProtection="1">
      <alignment horizontal="right" vertical="center"/>
    </xf>
    <xf numFmtId="3" fontId="5" fillId="2" borderId="6" xfId="0" applyNumberFormat="1" applyFont="1" applyFill="1" applyBorder="1" applyAlignment="1" applyProtection="1">
      <alignment horizontal="right" vertical="center"/>
    </xf>
    <xf numFmtId="0" fontId="5" fillId="2" borderId="33" xfId="0" applyNumberFormat="1" applyFont="1" applyFill="1" applyBorder="1" applyAlignment="1" applyProtection="1">
      <alignment horizontal="left" vertical="center" wrapText="1"/>
    </xf>
    <xf numFmtId="0" fontId="24" fillId="2" borderId="33" xfId="0" applyNumberFormat="1" applyFont="1" applyFill="1" applyBorder="1" applyAlignment="1" applyProtection="1">
      <alignment horizontal="left" vertical="center" wrapText="1"/>
    </xf>
    <xf numFmtId="4" fontId="24" fillId="2" borderId="33" xfId="0" applyNumberFormat="1" applyFont="1" applyFill="1" applyBorder="1" applyAlignment="1" applyProtection="1">
      <alignment horizontal="right" vertical="center"/>
    </xf>
    <xf numFmtId="3" fontId="24" fillId="2" borderId="33" xfId="0" applyNumberFormat="1" applyFont="1" applyFill="1" applyBorder="1" applyAlignment="1" applyProtection="1">
      <alignment horizontal="right" vertical="center"/>
    </xf>
    <xf numFmtId="0" fontId="19" fillId="4" borderId="1" xfId="0" applyNumberFormat="1" applyFont="1" applyFill="1" applyBorder="1" applyAlignment="1" applyProtection="1">
      <alignment horizontal="center" vertical="center"/>
    </xf>
    <xf numFmtId="0" fontId="19" fillId="4" borderId="1" xfId="0" applyNumberFormat="1" applyFont="1" applyFill="1" applyBorder="1" applyAlignment="1" applyProtection="1">
      <alignment horizontal="left" vertical="center"/>
    </xf>
    <xf numFmtId="0" fontId="19" fillId="4" borderId="1" xfId="0" applyNumberFormat="1" applyFont="1" applyFill="1" applyBorder="1" applyAlignment="1" applyProtection="1">
      <alignment horizontal="left" vertical="center" wrapText="1"/>
    </xf>
    <xf numFmtId="0" fontId="3" fillId="3" borderId="2" xfId="0" applyNumberFormat="1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horizontal="left" vertical="center" wrapText="1"/>
    </xf>
    <xf numFmtId="0" fontId="3" fillId="3" borderId="41" xfId="0" applyNumberFormat="1" applyFont="1" applyFill="1" applyBorder="1" applyAlignment="1" applyProtection="1">
      <alignment horizontal="left" vertical="center" wrapText="1"/>
    </xf>
    <xf numFmtId="0" fontId="3" fillId="3" borderId="42" xfId="0" applyNumberFormat="1" applyFont="1" applyFill="1" applyBorder="1" applyAlignment="1" applyProtection="1">
      <alignment horizontal="left" vertical="center" wrapText="1"/>
    </xf>
    <xf numFmtId="0" fontId="5" fillId="3" borderId="50" xfId="0" applyNumberFormat="1" applyFont="1" applyFill="1" applyBorder="1" applyAlignment="1" applyProtection="1">
      <alignment horizontal="center" vertical="center" wrapText="1"/>
    </xf>
    <xf numFmtId="0" fontId="5" fillId="3" borderId="51" xfId="0" applyNumberFormat="1" applyFont="1" applyFill="1" applyBorder="1" applyAlignment="1" applyProtection="1">
      <alignment horizontal="center" vertical="center" wrapText="1"/>
    </xf>
    <xf numFmtId="0" fontId="5" fillId="3" borderId="52" xfId="0" applyNumberFormat="1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6" fillId="4" borderId="53" xfId="0" applyNumberFormat="1" applyFont="1" applyFill="1" applyBorder="1" applyAlignment="1" applyProtection="1">
      <alignment horizontal="center" vertical="center"/>
    </xf>
    <xf numFmtId="0" fontId="11" fillId="4" borderId="32" xfId="0" applyNumberFormat="1" applyFont="1" applyFill="1" applyBorder="1" applyAlignment="1" applyProtection="1">
      <alignment horizontal="center" vertical="center"/>
    </xf>
    <xf numFmtId="0" fontId="9" fillId="4" borderId="33" xfId="0" applyNumberFormat="1" applyFont="1" applyFill="1" applyBorder="1" applyAlignment="1" applyProtection="1">
      <alignment horizontal="left" vertical="center" wrapText="1"/>
    </xf>
    <xf numFmtId="3" fontId="11" fillId="4" borderId="33" xfId="0" applyNumberFormat="1" applyFont="1" applyFill="1" applyBorder="1" applyAlignment="1" applyProtection="1">
      <alignment horizontal="right" vertical="center"/>
    </xf>
    <xf numFmtId="0" fontId="11" fillId="4" borderId="33" xfId="0" applyNumberFormat="1" applyFont="1" applyFill="1" applyBorder="1" applyAlignment="1" applyProtection="1">
      <alignment horizontal="right" vertical="center"/>
    </xf>
    <xf numFmtId="0" fontId="11" fillId="2" borderId="32" xfId="0" applyNumberFormat="1" applyFont="1" applyFill="1" applyBorder="1" applyAlignment="1" applyProtection="1">
      <alignment horizontal="center" vertical="center" wrapText="1"/>
    </xf>
    <xf numFmtId="0" fontId="11" fillId="2" borderId="33" xfId="0" applyNumberFormat="1" applyFont="1" applyFill="1" applyBorder="1" applyAlignment="1" applyProtection="1">
      <alignment horizontal="left" vertical="center" wrapText="1"/>
    </xf>
    <xf numFmtId="0" fontId="11" fillId="2" borderId="33" xfId="0" applyNumberFormat="1" applyFont="1" applyFill="1" applyBorder="1" applyAlignment="1" applyProtection="1">
      <alignment horizontal="right" vertical="center" wrapText="1"/>
    </xf>
    <xf numFmtId="3" fontId="11" fillId="2" borderId="33" xfId="0" applyNumberFormat="1" applyFont="1" applyFill="1" applyBorder="1" applyAlignment="1" applyProtection="1">
      <alignment horizontal="right" vertical="center" wrapText="1"/>
    </xf>
    <xf numFmtId="0" fontId="11" fillId="2" borderId="6" xfId="0" applyNumberFormat="1" applyFont="1" applyFill="1" applyBorder="1" applyAlignment="1" applyProtection="1">
      <alignment horizontal="right" vertical="center" wrapText="1"/>
    </xf>
    <xf numFmtId="0" fontId="12" fillId="4" borderId="57" xfId="0" applyNumberFormat="1" applyFont="1" applyFill="1" applyBorder="1" applyAlignment="1" applyProtection="1">
      <alignment horizontal="left" vertical="center"/>
    </xf>
    <xf numFmtId="0" fontId="12" fillId="4" borderId="76" xfId="0" applyNumberFormat="1" applyFont="1" applyFill="1" applyBorder="1" applyAlignment="1" applyProtection="1">
      <alignment horizontal="left" vertical="center"/>
    </xf>
    <xf numFmtId="0" fontId="0" fillId="4" borderId="1" xfId="46" applyNumberFormat="1" applyFont="1" applyFill="1" applyBorder="1" applyAlignment="1" applyProtection="1">
      <alignment wrapText="1"/>
      <protection locked="0"/>
    </xf>
    <xf numFmtId="0" fontId="1" fillId="4" borderId="1" xfId="46" applyNumberFormat="1" applyFont="1" applyFill="1" applyBorder="1" applyAlignment="1" applyProtection="1">
      <alignment horizontal="left" vertical="top"/>
    </xf>
    <xf numFmtId="0" fontId="3" fillId="3" borderId="2" xfId="46" applyNumberFormat="1" applyFont="1" applyFill="1" applyBorder="1" applyAlignment="1" applyProtection="1">
      <alignment horizontal="left" vertical="center" wrapText="1"/>
    </xf>
    <xf numFmtId="0" fontId="3" fillId="3" borderId="3" xfId="46" applyNumberFormat="1" applyFont="1" applyFill="1" applyBorder="1" applyAlignment="1" applyProtection="1">
      <alignment horizontal="left" vertical="center" wrapText="1"/>
    </xf>
    <xf numFmtId="0" fontId="3" fillId="3" borderId="41" xfId="46" applyNumberFormat="1" applyFont="1" applyFill="1" applyBorder="1" applyAlignment="1" applyProtection="1">
      <alignment horizontal="left" vertical="center" wrapText="1"/>
    </xf>
    <xf numFmtId="0" fontId="3" fillId="3" borderId="42" xfId="46" applyNumberFormat="1" applyFont="1" applyFill="1" applyBorder="1" applyAlignment="1" applyProtection="1">
      <alignment horizontal="left" vertical="center" wrapText="1"/>
    </xf>
    <xf numFmtId="0" fontId="5" fillId="3" borderId="9" xfId="46" applyNumberFormat="1" applyFont="1" applyFill="1" applyBorder="1" applyAlignment="1" applyProtection="1">
      <alignment horizontal="center" vertical="center" wrapText="1"/>
    </xf>
    <xf numFmtId="0" fontId="5" fillId="3" borderId="50" xfId="46" applyNumberFormat="1" applyFont="1" applyFill="1" applyBorder="1" applyAlignment="1" applyProtection="1">
      <alignment horizontal="center" vertical="center" wrapText="1"/>
    </xf>
    <xf numFmtId="0" fontId="5" fillId="3" borderId="12" xfId="46" applyNumberFormat="1" applyFont="1" applyFill="1" applyBorder="1" applyAlignment="1" applyProtection="1">
      <alignment horizontal="center" vertical="center" wrapText="1"/>
    </xf>
    <xf numFmtId="0" fontId="5" fillId="3" borderId="11" xfId="46" applyNumberFormat="1" applyFont="1" applyFill="1" applyBorder="1" applyAlignment="1" applyProtection="1">
      <alignment horizontal="center" vertical="center" wrapText="1"/>
    </xf>
    <xf numFmtId="0" fontId="5" fillId="3" borderId="51" xfId="46" applyNumberFormat="1" applyFont="1" applyFill="1" applyBorder="1" applyAlignment="1" applyProtection="1">
      <alignment horizontal="center" vertical="center" wrapText="1"/>
    </xf>
    <xf numFmtId="0" fontId="5" fillId="3" borderId="52" xfId="46" applyNumberFormat="1" applyFont="1" applyFill="1" applyBorder="1" applyAlignment="1" applyProtection="1">
      <alignment horizontal="center" vertical="center" wrapText="1"/>
    </xf>
    <xf numFmtId="0" fontId="5" fillId="3" borderId="5" xfId="46" applyNumberFormat="1" applyFont="1" applyFill="1" applyBorder="1" applyAlignment="1" applyProtection="1">
      <alignment horizontal="center" vertical="center"/>
    </xf>
    <xf numFmtId="0" fontId="5" fillId="3" borderId="14" xfId="46" applyNumberFormat="1" applyFont="1" applyFill="1" applyBorder="1" applyAlignment="1" applyProtection="1">
      <alignment horizontal="center" vertical="center"/>
    </xf>
    <xf numFmtId="0" fontId="5" fillId="3" borderId="15" xfId="46" applyNumberFormat="1" applyFont="1" applyFill="1" applyBorder="1" applyAlignment="1" applyProtection="1">
      <alignment horizontal="center" vertical="center"/>
    </xf>
    <xf numFmtId="0" fontId="6" fillId="4" borderId="17" xfId="46" applyNumberFormat="1" applyFont="1" applyFill="1" applyBorder="1" applyAlignment="1" applyProtection="1">
      <alignment horizontal="center" vertical="center"/>
    </xf>
    <xf numFmtId="0" fontId="6" fillId="4" borderId="18" xfId="46" applyNumberFormat="1" applyFont="1" applyFill="1" applyBorder="1" applyAlignment="1" applyProtection="1">
      <alignment horizontal="center" vertical="center"/>
    </xf>
    <xf numFmtId="0" fontId="6" fillId="4" borderId="19" xfId="46" applyNumberFormat="1" applyFont="1" applyFill="1" applyBorder="1" applyAlignment="1" applyProtection="1">
      <alignment horizontal="center" vertical="center"/>
    </xf>
    <xf numFmtId="0" fontId="6" fillId="4" borderId="53" xfId="46" applyNumberFormat="1" applyFont="1" applyFill="1" applyBorder="1" applyAlignment="1" applyProtection="1">
      <alignment horizontal="center" vertical="center"/>
    </xf>
    <xf numFmtId="0" fontId="11" fillId="4" borderId="32" xfId="46" applyNumberFormat="1" applyFont="1" applyFill="1" applyBorder="1" applyAlignment="1" applyProtection="1">
      <alignment horizontal="center" vertical="center"/>
    </xf>
    <xf numFmtId="0" fontId="9" fillId="4" borderId="33" xfId="46" applyNumberFormat="1" applyFont="1" applyFill="1" applyBorder="1" applyAlignment="1" applyProtection="1">
      <alignment horizontal="left" vertical="center" wrapText="1"/>
    </xf>
    <xf numFmtId="0" fontId="11" fillId="4" borderId="33" xfId="46" applyNumberFormat="1" applyFont="1" applyFill="1" applyBorder="1" applyAlignment="1" applyProtection="1">
      <alignment horizontal="left" vertical="center"/>
    </xf>
    <xf numFmtId="3" fontId="11" fillId="4" borderId="33" xfId="46" applyNumberFormat="1" applyFont="1" applyFill="1" applyBorder="1" applyAlignment="1" applyProtection="1">
      <alignment horizontal="right" vertical="center"/>
    </xf>
    <xf numFmtId="0" fontId="0" fillId="4" borderId="1" xfId="47" applyNumberFormat="1" applyFont="1" applyFill="1" applyBorder="1" applyAlignment="1" applyProtection="1">
      <alignment wrapText="1"/>
      <protection locked="0"/>
    </xf>
    <xf numFmtId="0" fontId="1" fillId="4" borderId="1" xfId="47" applyNumberFormat="1" applyFont="1" applyFill="1" applyBorder="1" applyAlignment="1" applyProtection="1">
      <alignment horizontal="left" vertical="top"/>
    </xf>
    <xf numFmtId="0" fontId="3" fillId="3" borderId="2" xfId="47" applyNumberFormat="1" applyFont="1" applyFill="1" applyBorder="1" applyAlignment="1" applyProtection="1">
      <alignment horizontal="left" vertical="center" wrapText="1"/>
    </xf>
    <xf numFmtId="0" fontId="3" fillId="3" borderId="3" xfId="47" applyNumberFormat="1" applyFont="1" applyFill="1" applyBorder="1" applyAlignment="1" applyProtection="1">
      <alignment horizontal="left" vertical="center" wrapText="1"/>
    </xf>
    <xf numFmtId="0" fontId="3" fillId="3" borderId="41" xfId="47" applyNumberFormat="1" applyFont="1" applyFill="1" applyBorder="1" applyAlignment="1" applyProtection="1">
      <alignment horizontal="left" vertical="center" wrapText="1"/>
    </xf>
    <xf numFmtId="0" fontId="3" fillId="3" borderId="42" xfId="47" applyNumberFormat="1" applyFont="1" applyFill="1" applyBorder="1" applyAlignment="1" applyProtection="1">
      <alignment horizontal="left" vertical="center" wrapText="1"/>
    </xf>
    <xf numFmtId="0" fontId="5" fillId="3" borderId="9" xfId="47" applyNumberFormat="1" applyFont="1" applyFill="1" applyBorder="1" applyAlignment="1" applyProtection="1">
      <alignment horizontal="center" vertical="center" wrapText="1"/>
    </xf>
    <xf numFmtId="0" fontId="5" fillId="3" borderId="50" xfId="47" applyNumberFormat="1" applyFont="1" applyFill="1" applyBorder="1" applyAlignment="1" applyProtection="1">
      <alignment horizontal="center" vertical="center" wrapText="1"/>
    </xf>
    <xf numFmtId="0" fontId="5" fillId="3" borderId="12" xfId="47" applyNumberFormat="1" applyFont="1" applyFill="1" applyBorder="1" applyAlignment="1" applyProtection="1">
      <alignment horizontal="center" vertical="center" wrapText="1"/>
    </xf>
    <xf numFmtId="0" fontId="5" fillId="3" borderId="11" xfId="47" applyNumberFormat="1" applyFont="1" applyFill="1" applyBorder="1" applyAlignment="1" applyProtection="1">
      <alignment horizontal="center" vertical="center" wrapText="1"/>
    </xf>
    <xf numFmtId="0" fontId="5" fillId="3" borderId="51" xfId="47" applyNumberFormat="1" applyFont="1" applyFill="1" applyBorder="1" applyAlignment="1" applyProtection="1">
      <alignment horizontal="center" vertical="center" wrapText="1"/>
    </xf>
    <xf numFmtId="0" fontId="5" fillId="3" borderId="52" xfId="47" applyNumberFormat="1" applyFont="1" applyFill="1" applyBorder="1" applyAlignment="1" applyProtection="1">
      <alignment horizontal="center" vertical="center" wrapText="1"/>
    </xf>
    <xf numFmtId="0" fontId="5" fillId="3" borderId="5" xfId="47" applyNumberFormat="1" applyFont="1" applyFill="1" applyBorder="1" applyAlignment="1" applyProtection="1">
      <alignment horizontal="center" vertical="center"/>
    </xf>
    <xf numFmtId="0" fontId="5" fillId="3" borderId="14" xfId="47" applyNumberFormat="1" applyFont="1" applyFill="1" applyBorder="1" applyAlignment="1" applyProtection="1">
      <alignment horizontal="center" vertical="center"/>
    </xf>
    <xf numFmtId="0" fontId="5" fillId="3" borderId="15" xfId="47" applyNumberFormat="1" applyFont="1" applyFill="1" applyBorder="1" applyAlignment="1" applyProtection="1">
      <alignment horizontal="center" vertical="center"/>
    </xf>
    <xf numFmtId="0" fontId="6" fillId="4" borderId="17" xfId="47" applyNumberFormat="1" applyFont="1" applyFill="1" applyBorder="1" applyAlignment="1" applyProtection="1">
      <alignment horizontal="center" vertical="center"/>
    </xf>
    <xf numFmtId="0" fontId="6" fillId="4" borderId="18" xfId="47" applyNumberFormat="1" applyFont="1" applyFill="1" applyBorder="1" applyAlignment="1" applyProtection="1">
      <alignment horizontal="center" vertical="center"/>
    </xf>
    <xf numFmtId="0" fontId="6" fillId="4" borderId="19" xfId="47" applyNumberFormat="1" applyFont="1" applyFill="1" applyBorder="1" applyAlignment="1" applyProtection="1">
      <alignment horizontal="center" vertical="center"/>
    </xf>
    <xf numFmtId="0" fontId="6" fillId="4" borderId="53" xfId="47" applyNumberFormat="1" applyFont="1" applyFill="1" applyBorder="1" applyAlignment="1" applyProtection="1">
      <alignment horizontal="center" vertical="center"/>
    </xf>
    <xf numFmtId="0" fontId="11" fillId="4" borderId="32" xfId="47" applyNumberFormat="1" applyFont="1" applyFill="1" applyBorder="1" applyAlignment="1" applyProtection="1">
      <alignment horizontal="center" vertical="center"/>
    </xf>
    <xf numFmtId="0" fontId="9" fillId="4" borderId="33" xfId="47" applyNumberFormat="1" applyFont="1" applyFill="1" applyBorder="1" applyAlignment="1" applyProtection="1">
      <alignment horizontal="left" vertical="center" wrapText="1"/>
    </xf>
    <xf numFmtId="0" fontId="11" fillId="4" borderId="33" xfId="47" applyNumberFormat="1" applyFont="1" applyFill="1" applyBorder="1" applyAlignment="1" applyProtection="1">
      <alignment horizontal="left" vertical="center"/>
    </xf>
    <xf numFmtId="3" fontId="11" fillId="4" borderId="33" xfId="47" applyNumberFormat="1" applyFont="1" applyFill="1" applyBorder="1" applyAlignment="1" applyProtection="1">
      <alignment horizontal="right" vertical="center"/>
    </xf>
    <xf numFmtId="0" fontId="11" fillId="4" borderId="33" xfId="47" applyNumberFormat="1" applyFont="1" applyFill="1" applyBorder="1" applyAlignment="1" applyProtection="1">
      <alignment horizontal="right" vertical="center"/>
    </xf>
    <xf numFmtId="0" fontId="11" fillId="4" borderId="6" xfId="47" applyNumberFormat="1" applyFont="1" applyFill="1" applyBorder="1" applyAlignment="1" applyProtection="1">
      <alignment horizontal="right" vertical="center" wrapText="1"/>
    </xf>
    <xf numFmtId="0" fontId="3" fillId="3" borderId="3" xfId="48" applyNumberFormat="1" applyFont="1" applyFill="1" applyBorder="1" applyAlignment="1" applyProtection="1">
      <alignment horizontal="left" vertical="center" wrapText="1"/>
    </xf>
    <xf numFmtId="0" fontId="3" fillId="3" borderId="42" xfId="48" applyNumberFormat="1" applyFont="1" applyFill="1" applyBorder="1" applyAlignment="1" applyProtection="1">
      <alignment horizontal="left" vertical="center" wrapText="1"/>
    </xf>
    <xf numFmtId="0" fontId="5" fillId="3" borderId="9" xfId="48" applyNumberFormat="1" applyFont="1" applyFill="1" applyBorder="1" applyAlignment="1" applyProtection="1">
      <alignment horizontal="center" vertical="center" wrapText="1"/>
    </xf>
    <xf numFmtId="0" fontId="5" fillId="3" borderId="50" xfId="48" applyNumberFormat="1" applyFont="1" applyFill="1" applyBorder="1" applyAlignment="1" applyProtection="1">
      <alignment horizontal="center" vertical="center" wrapText="1"/>
    </xf>
    <xf numFmtId="0" fontId="5" fillId="3" borderId="12" xfId="48" applyNumberFormat="1" applyFont="1" applyFill="1" applyBorder="1" applyAlignment="1" applyProtection="1">
      <alignment horizontal="center" vertical="center" wrapText="1"/>
    </xf>
    <xf numFmtId="0" fontId="5" fillId="3" borderId="11" xfId="48" applyNumberFormat="1" applyFont="1" applyFill="1" applyBorder="1" applyAlignment="1" applyProtection="1">
      <alignment horizontal="center" vertical="center" wrapText="1"/>
    </xf>
    <xf numFmtId="0" fontId="5" fillId="3" borderId="51" xfId="48" applyNumberFormat="1" applyFont="1" applyFill="1" applyBorder="1" applyAlignment="1" applyProtection="1">
      <alignment horizontal="center" vertical="center" wrapText="1"/>
    </xf>
    <xf numFmtId="0" fontId="5" fillId="3" borderId="52" xfId="48" applyNumberFormat="1" applyFont="1" applyFill="1" applyBorder="1" applyAlignment="1" applyProtection="1">
      <alignment horizontal="center" vertical="center" wrapText="1"/>
    </xf>
    <xf numFmtId="0" fontId="5" fillId="3" borderId="14" xfId="48" applyNumberFormat="1" applyFont="1" applyFill="1" applyBorder="1" applyAlignment="1" applyProtection="1">
      <alignment horizontal="center" vertical="center"/>
    </xf>
    <xf numFmtId="0" fontId="5" fillId="3" borderId="15" xfId="48" applyNumberFormat="1" applyFont="1" applyFill="1" applyBorder="1" applyAlignment="1" applyProtection="1">
      <alignment horizontal="center" vertical="center"/>
    </xf>
    <xf numFmtId="0" fontId="6" fillId="4" borderId="17" xfId="48" applyNumberFormat="1" applyFont="1" applyFill="1" applyBorder="1" applyAlignment="1" applyProtection="1">
      <alignment horizontal="center" vertical="center"/>
    </xf>
    <xf numFmtId="0" fontId="6" fillId="4" borderId="18" xfId="48" applyNumberFormat="1" applyFont="1" applyFill="1" applyBorder="1" applyAlignment="1" applyProtection="1">
      <alignment horizontal="center" vertical="center"/>
    </xf>
    <xf numFmtId="0" fontId="6" fillId="4" borderId="19" xfId="48" applyNumberFormat="1" applyFont="1" applyFill="1" applyBorder="1" applyAlignment="1" applyProtection="1">
      <alignment horizontal="center" vertical="center"/>
    </xf>
    <xf numFmtId="0" fontId="6" fillId="4" borderId="53" xfId="48" applyNumberFormat="1" applyFont="1" applyFill="1" applyBorder="1" applyAlignment="1" applyProtection="1">
      <alignment horizontal="center" vertical="center"/>
    </xf>
    <xf numFmtId="0" fontId="9" fillId="4" borderId="33" xfId="48" applyNumberFormat="1" applyFont="1" applyFill="1" applyBorder="1" applyAlignment="1" applyProtection="1">
      <alignment horizontal="left" vertical="center" wrapText="1"/>
    </xf>
    <xf numFmtId="3" fontId="11" fillId="4" borderId="33" xfId="48" applyNumberFormat="1" applyFont="1" applyFill="1" applyBorder="1" applyAlignment="1" applyProtection="1">
      <alignment horizontal="right" vertical="center"/>
    </xf>
    <xf numFmtId="0" fontId="11" fillId="4" borderId="33" xfId="48" applyNumberFormat="1" applyFont="1" applyFill="1" applyBorder="1" applyAlignment="1" applyProtection="1">
      <alignment horizontal="right" vertical="center"/>
    </xf>
    <xf numFmtId="0" fontId="11" fillId="4" borderId="6" xfId="48" applyNumberFormat="1" applyFont="1" applyFill="1" applyBorder="1" applyAlignment="1" applyProtection="1">
      <alignment horizontal="right" vertical="center" wrapText="1"/>
    </xf>
    <xf numFmtId="0" fontId="9" fillId="2" borderId="33" xfId="48" applyNumberFormat="1" applyFont="1" applyFill="1" applyBorder="1" applyAlignment="1" applyProtection="1">
      <alignment horizontal="left" vertical="center" wrapText="1"/>
    </xf>
    <xf numFmtId="0" fontId="11" fillId="2" borderId="33" xfId="48" applyNumberFormat="1" applyFont="1" applyFill="1" applyBorder="1" applyAlignment="1" applyProtection="1">
      <alignment horizontal="left" vertical="center" wrapText="1"/>
    </xf>
    <xf numFmtId="0" fontId="11" fillId="2" borderId="33" xfId="48" applyNumberFormat="1" applyFont="1" applyFill="1" applyBorder="1" applyAlignment="1" applyProtection="1">
      <alignment horizontal="right" vertical="center" wrapText="1"/>
    </xf>
    <xf numFmtId="3" fontId="11" fillId="2" borderId="33" xfId="48" applyNumberFormat="1" applyFont="1" applyFill="1" applyBorder="1" applyAlignment="1" applyProtection="1">
      <alignment horizontal="right" vertical="center" wrapText="1"/>
    </xf>
    <xf numFmtId="0" fontId="11" fillId="2" borderId="6" xfId="48" applyNumberFormat="1" applyFont="1" applyFill="1" applyBorder="1" applyAlignment="1" applyProtection="1">
      <alignment horizontal="right" vertical="center" wrapText="1"/>
    </xf>
    <xf numFmtId="0" fontId="0" fillId="4" borderId="1" xfId="49" applyNumberFormat="1" applyFont="1" applyFill="1" applyBorder="1" applyAlignment="1" applyProtection="1">
      <alignment wrapText="1"/>
      <protection locked="0"/>
    </xf>
    <xf numFmtId="0" fontId="1" fillId="4" borderId="1" xfId="49" applyNumberFormat="1" applyFont="1" applyFill="1" applyBorder="1" applyAlignment="1" applyProtection="1">
      <alignment horizontal="left" vertical="top"/>
    </xf>
    <xf numFmtId="0" fontId="3" fillId="3" borderId="2" xfId="49" applyNumberFormat="1" applyFont="1" applyFill="1" applyBorder="1" applyAlignment="1" applyProtection="1">
      <alignment horizontal="left" vertical="center" wrapText="1"/>
    </xf>
    <xf numFmtId="0" fontId="3" fillId="3" borderId="3" xfId="49" applyNumberFormat="1" applyFont="1" applyFill="1" applyBorder="1" applyAlignment="1" applyProtection="1">
      <alignment horizontal="left" vertical="center" wrapText="1"/>
    </xf>
    <xf numFmtId="0" fontId="3" fillId="3" borderId="41" xfId="49" applyNumberFormat="1" applyFont="1" applyFill="1" applyBorder="1" applyAlignment="1" applyProtection="1">
      <alignment horizontal="left" vertical="center" wrapText="1"/>
    </xf>
    <xf numFmtId="0" fontId="3" fillId="3" borderId="42" xfId="49" applyNumberFormat="1" applyFont="1" applyFill="1" applyBorder="1" applyAlignment="1" applyProtection="1">
      <alignment horizontal="left" vertical="center" wrapText="1"/>
    </xf>
    <xf numFmtId="0" fontId="5" fillId="3" borderId="9" xfId="49" applyNumberFormat="1" applyFont="1" applyFill="1" applyBorder="1" applyAlignment="1" applyProtection="1">
      <alignment horizontal="center" vertical="center" wrapText="1"/>
    </xf>
    <xf numFmtId="0" fontId="5" fillId="3" borderId="50" xfId="49" applyNumberFormat="1" applyFont="1" applyFill="1" applyBorder="1" applyAlignment="1" applyProtection="1">
      <alignment horizontal="center" vertical="center" wrapText="1"/>
    </xf>
    <xf numFmtId="0" fontId="5" fillId="3" borderId="12" xfId="49" applyNumberFormat="1" applyFont="1" applyFill="1" applyBorder="1" applyAlignment="1" applyProtection="1">
      <alignment horizontal="center" vertical="center" wrapText="1"/>
    </xf>
    <xf numFmtId="0" fontId="5" fillId="3" borderId="11" xfId="49" applyNumberFormat="1" applyFont="1" applyFill="1" applyBorder="1" applyAlignment="1" applyProtection="1">
      <alignment horizontal="center" vertical="center" wrapText="1"/>
    </xf>
    <xf numFmtId="0" fontId="5" fillId="3" borderId="51" xfId="49" applyNumberFormat="1" applyFont="1" applyFill="1" applyBorder="1" applyAlignment="1" applyProtection="1">
      <alignment horizontal="center" vertical="center" wrapText="1"/>
    </xf>
    <xf numFmtId="0" fontId="5" fillId="3" borderId="52" xfId="49" applyNumberFormat="1" applyFont="1" applyFill="1" applyBorder="1" applyAlignment="1" applyProtection="1">
      <alignment horizontal="center" vertical="center" wrapText="1"/>
    </xf>
    <xf numFmtId="0" fontId="5" fillId="3" borderId="5" xfId="49" applyNumberFormat="1" applyFont="1" applyFill="1" applyBorder="1" applyAlignment="1" applyProtection="1">
      <alignment horizontal="center" vertical="center"/>
    </xf>
    <xf numFmtId="0" fontId="5" fillId="3" borderId="14" xfId="49" applyNumberFormat="1" applyFont="1" applyFill="1" applyBorder="1" applyAlignment="1" applyProtection="1">
      <alignment horizontal="center" vertical="center"/>
    </xf>
    <xf numFmtId="0" fontId="5" fillId="3" borderId="15" xfId="49" applyNumberFormat="1" applyFont="1" applyFill="1" applyBorder="1" applyAlignment="1" applyProtection="1">
      <alignment horizontal="center" vertical="center"/>
    </xf>
    <xf numFmtId="0" fontId="6" fillId="4" borderId="17" xfId="49" applyNumberFormat="1" applyFont="1" applyFill="1" applyBorder="1" applyAlignment="1" applyProtection="1">
      <alignment horizontal="center" vertical="center"/>
    </xf>
    <xf numFmtId="0" fontId="6" fillId="4" borderId="18" xfId="49" applyNumberFormat="1" applyFont="1" applyFill="1" applyBorder="1" applyAlignment="1" applyProtection="1">
      <alignment horizontal="center" vertical="center"/>
    </xf>
    <xf numFmtId="0" fontId="6" fillId="4" borderId="19" xfId="49" applyNumberFormat="1" applyFont="1" applyFill="1" applyBorder="1" applyAlignment="1" applyProtection="1">
      <alignment horizontal="center" vertical="center"/>
    </xf>
    <xf numFmtId="0" fontId="6" fillId="4" borderId="53" xfId="49" applyNumberFormat="1" applyFont="1" applyFill="1" applyBorder="1" applyAlignment="1" applyProtection="1">
      <alignment horizontal="center" vertical="center"/>
    </xf>
    <xf numFmtId="0" fontId="11" fillId="4" borderId="32" xfId="49" applyNumberFormat="1" applyFont="1" applyFill="1" applyBorder="1" applyAlignment="1" applyProtection="1">
      <alignment horizontal="center" vertical="center"/>
    </xf>
    <xf numFmtId="0" fontId="9" fillId="4" borderId="33" xfId="49" applyNumberFormat="1" applyFont="1" applyFill="1" applyBorder="1" applyAlignment="1" applyProtection="1">
      <alignment horizontal="left" vertical="center" wrapText="1"/>
    </xf>
    <xf numFmtId="0" fontId="11" fillId="4" borderId="33" xfId="49" applyNumberFormat="1" applyFont="1" applyFill="1" applyBorder="1" applyAlignment="1" applyProtection="1">
      <alignment horizontal="left" vertical="center"/>
    </xf>
    <xf numFmtId="3" fontId="11" fillId="4" borderId="33" xfId="49" applyNumberFormat="1" applyFont="1" applyFill="1" applyBorder="1" applyAlignment="1" applyProtection="1">
      <alignment horizontal="right" vertical="center"/>
    </xf>
    <xf numFmtId="0" fontId="28" fillId="4" borderId="33" xfId="0" applyNumberFormat="1" applyFont="1" applyFill="1" applyBorder="1" applyAlignment="1" applyProtection="1">
      <alignment horizontal="left" vertical="center"/>
    </xf>
    <xf numFmtId="0" fontId="11" fillId="5" borderId="33" xfId="0" applyNumberFormat="1" applyFont="1" applyFill="1" applyBorder="1" applyAlignment="1" applyProtection="1">
      <alignment horizontal="right" vertical="center"/>
    </xf>
    <xf numFmtId="3" fontId="11" fillId="4" borderId="6" xfId="0" applyNumberFormat="1" applyFont="1" applyFill="1" applyBorder="1" applyAlignment="1" applyProtection="1">
      <alignment horizontal="right" vertical="center" wrapText="1"/>
    </xf>
    <xf numFmtId="0" fontId="29" fillId="4" borderId="33" xfId="0" applyNumberFormat="1" applyFont="1" applyFill="1" applyBorder="1" applyAlignment="1" applyProtection="1">
      <alignment horizontal="left" vertical="center"/>
    </xf>
    <xf numFmtId="0" fontId="29" fillId="2" borderId="33" xfId="0" applyNumberFormat="1" applyFont="1" applyFill="1" applyBorder="1" applyAlignment="1" applyProtection="1">
      <alignment horizontal="left" vertical="center" wrapText="1"/>
    </xf>
    <xf numFmtId="0" fontId="29" fillId="4" borderId="32" xfId="0" applyNumberFormat="1" applyFont="1" applyFill="1" applyBorder="1" applyAlignment="1" applyProtection="1">
      <alignment horizontal="center" vertical="center"/>
    </xf>
    <xf numFmtId="0" fontId="29" fillId="2" borderId="32" xfId="0" applyNumberFormat="1" applyFont="1" applyFill="1" applyBorder="1" applyAlignment="1" applyProtection="1">
      <alignment horizontal="center" vertical="center" wrapText="1"/>
    </xf>
    <xf numFmtId="0" fontId="11" fillId="5" borderId="33" xfId="47" applyNumberFormat="1" applyFont="1" applyFill="1" applyBorder="1" applyAlignment="1" applyProtection="1">
      <alignment horizontal="right" vertical="center"/>
    </xf>
    <xf numFmtId="1" fontId="11" fillId="4" borderId="33" xfId="47" applyNumberFormat="1" applyFont="1" applyFill="1" applyBorder="1" applyAlignment="1" applyProtection="1">
      <alignment horizontal="right" vertical="center"/>
    </xf>
    <xf numFmtId="1" fontId="11" fillId="4" borderId="6" xfId="47" applyNumberFormat="1" applyFont="1" applyFill="1" applyBorder="1" applyAlignment="1" applyProtection="1">
      <alignment horizontal="right" vertical="center" wrapText="1"/>
    </xf>
    <xf numFmtId="0" fontId="11" fillId="5" borderId="33" xfId="49" applyNumberFormat="1" applyFont="1" applyFill="1" applyBorder="1" applyAlignment="1" applyProtection="1">
      <alignment horizontal="right" vertical="center"/>
    </xf>
    <xf numFmtId="165" fontId="11" fillId="4" borderId="33" xfId="63" applyNumberFormat="1" applyFont="1" applyBorder="1" applyAlignment="1">
      <alignment horizontal="right" vertical="center"/>
    </xf>
    <xf numFmtId="3" fontId="19" fillId="4" borderId="33" xfId="0" applyNumberFormat="1" applyFont="1" applyFill="1" applyBorder="1" applyAlignment="1" applyProtection="1">
      <alignment horizontal="right" vertical="center"/>
    </xf>
    <xf numFmtId="3" fontId="19" fillId="4" borderId="33" xfId="0" applyNumberFormat="1" applyFont="1" applyFill="1" applyBorder="1" applyAlignment="1" applyProtection="1">
      <alignment horizontal="right" vertical="center"/>
    </xf>
    <xf numFmtId="4" fontId="0" fillId="0" borderId="0" xfId="0" applyNumberFormat="1"/>
    <xf numFmtId="0" fontId="17" fillId="4" borderId="8" xfId="0" applyNumberFormat="1" applyFont="1" applyFill="1" applyBorder="1" applyAlignment="1" applyProtection="1">
      <alignment horizontal="center" vertical="center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3" fontId="19" fillId="4" borderId="33" xfId="0" applyNumberFormat="1" applyFont="1" applyFill="1" applyBorder="1" applyAlignment="1" applyProtection="1">
      <alignment horizontal="right" vertical="center"/>
    </xf>
    <xf numFmtId="0" fontId="17" fillId="4" borderId="101" xfId="0" applyNumberFormat="1" applyFont="1" applyFill="1" applyBorder="1" applyAlignment="1" applyProtection="1">
      <alignment horizontal="center" vertical="center"/>
    </xf>
    <xf numFmtId="0" fontId="18" fillId="4" borderId="100" xfId="0" applyNumberFormat="1" applyFont="1" applyFill="1" applyBorder="1" applyAlignment="1" applyProtection="1">
      <alignment horizontal="center" vertical="center" wrapText="1"/>
    </xf>
    <xf numFmtId="3" fontId="30" fillId="4" borderId="33" xfId="0" applyNumberFormat="1" applyFont="1" applyFill="1" applyBorder="1" applyAlignment="1" applyProtection="1">
      <alignment horizontal="right" vertical="center"/>
    </xf>
    <xf numFmtId="0" fontId="30" fillId="4" borderId="33" xfId="0" applyNumberFormat="1" applyFont="1" applyFill="1" applyBorder="1" applyAlignment="1" applyProtection="1">
      <alignment horizontal="right" vertical="center"/>
    </xf>
    <xf numFmtId="0" fontId="30" fillId="4" borderId="6" xfId="0" applyNumberFormat="1" applyFont="1" applyFill="1" applyBorder="1" applyAlignment="1" applyProtection="1">
      <alignment horizontal="right" vertical="center" wrapText="1"/>
    </xf>
    <xf numFmtId="3" fontId="30" fillId="4" borderId="33" xfId="48" applyNumberFormat="1" applyFont="1" applyFill="1" applyBorder="1" applyAlignment="1" applyProtection="1">
      <alignment horizontal="right" vertical="center"/>
    </xf>
    <xf numFmtId="0" fontId="30" fillId="4" borderId="33" xfId="48" applyNumberFormat="1" applyFont="1" applyFill="1" applyBorder="1" applyAlignment="1" applyProtection="1">
      <alignment horizontal="right" vertical="center"/>
    </xf>
    <xf numFmtId="165" fontId="30" fillId="4" borderId="33" xfId="63" applyNumberFormat="1" applyFont="1" applyBorder="1" applyAlignment="1">
      <alignment horizontal="right" vertical="center"/>
    </xf>
    <xf numFmtId="3" fontId="30" fillId="2" borderId="33" xfId="48" applyNumberFormat="1" applyFont="1" applyFill="1" applyBorder="1" applyAlignment="1" applyProtection="1">
      <alignment horizontal="right" vertical="center" wrapText="1"/>
    </xf>
    <xf numFmtId="3" fontId="30" fillId="4" borderId="33" xfId="49" applyNumberFormat="1" applyFont="1" applyFill="1" applyBorder="1" applyAlignment="1" applyProtection="1">
      <alignment horizontal="right" vertical="center"/>
    </xf>
    <xf numFmtId="0" fontId="30" fillId="4" borderId="33" xfId="49" applyNumberFormat="1" applyFont="1" applyFill="1" applyBorder="1" applyAlignment="1" applyProtection="1">
      <alignment horizontal="right" vertical="center"/>
    </xf>
    <xf numFmtId="0" fontId="30" fillId="4" borderId="6" xfId="49" applyNumberFormat="1" applyFont="1" applyFill="1" applyBorder="1" applyAlignment="1" applyProtection="1">
      <alignment horizontal="right" vertical="center" wrapText="1"/>
    </xf>
    <xf numFmtId="3" fontId="30" fillId="4" borderId="33" xfId="46" applyNumberFormat="1" applyFont="1" applyFill="1" applyBorder="1" applyAlignment="1" applyProtection="1">
      <alignment horizontal="right" vertical="center"/>
    </xf>
    <xf numFmtId="0" fontId="30" fillId="4" borderId="33" xfId="46" applyNumberFormat="1" applyFont="1" applyFill="1" applyBorder="1" applyAlignment="1" applyProtection="1">
      <alignment horizontal="right" vertical="center"/>
    </xf>
    <xf numFmtId="0" fontId="30" fillId="4" borderId="6" xfId="46" applyNumberFormat="1" applyFont="1" applyFill="1" applyBorder="1" applyAlignment="1" applyProtection="1">
      <alignment horizontal="right" vertical="center" wrapText="1"/>
    </xf>
    <xf numFmtId="3" fontId="30" fillId="4" borderId="33" xfId="47" applyNumberFormat="1" applyFont="1" applyFill="1" applyBorder="1" applyAlignment="1" applyProtection="1">
      <alignment horizontal="right" vertical="center"/>
    </xf>
    <xf numFmtId="0" fontId="30" fillId="4" borderId="33" xfId="47" applyNumberFormat="1" applyFont="1" applyFill="1" applyBorder="1" applyAlignment="1" applyProtection="1">
      <alignment horizontal="right" vertical="center"/>
    </xf>
    <xf numFmtId="3" fontId="6" fillId="4" borderId="28" xfId="0" applyNumberFormat="1" applyFont="1" applyFill="1" applyBorder="1" applyAlignment="1" applyProtection="1">
      <alignment horizontal="center" vertical="center"/>
    </xf>
    <xf numFmtId="3" fontId="6" fillId="4" borderId="17" xfId="0" applyNumberFormat="1" applyFont="1" applyFill="1" applyBorder="1" applyAlignment="1" applyProtection="1">
      <alignment horizontal="center" vertical="center"/>
    </xf>
    <xf numFmtId="3" fontId="6" fillId="4" borderId="30" xfId="0" applyNumberFormat="1" applyFont="1" applyFill="1" applyBorder="1" applyAlignment="1" applyProtection="1">
      <alignment horizontal="center" vertical="center"/>
    </xf>
    <xf numFmtId="3" fontId="6" fillId="4" borderId="23" xfId="0" applyNumberFormat="1" applyFont="1" applyFill="1" applyBorder="1" applyAlignment="1" applyProtection="1">
      <alignment horizontal="center" vertical="center"/>
    </xf>
    <xf numFmtId="3" fontId="31" fillId="2" borderId="6" xfId="0" applyNumberFormat="1" applyFont="1" applyFill="1" applyBorder="1" applyAlignment="1" applyProtection="1">
      <alignment horizontal="right" vertical="center"/>
    </xf>
    <xf numFmtId="3" fontId="9" fillId="4" borderId="33" xfId="0" applyNumberFormat="1" applyFont="1" applyFill="1" applyBorder="1" applyAlignment="1" applyProtection="1">
      <alignment horizontal="right" vertical="center"/>
    </xf>
    <xf numFmtId="3" fontId="6" fillId="4" borderId="18" xfId="0" applyNumberFormat="1" applyFont="1" applyFill="1" applyBorder="1" applyAlignment="1" applyProtection="1">
      <alignment horizontal="center" vertical="center"/>
    </xf>
    <xf numFmtId="0" fontId="12" fillId="4" borderId="8" xfId="19" applyNumberFormat="1" applyFont="1" applyFill="1" applyBorder="1" applyAlignment="1" applyProtection="1">
      <alignment horizontal="left" vertical="center"/>
    </xf>
    <xf numFmtId="3" fontId="0" fillId="0" borderId="0" xfId="0" applyNumberFormat="1"/>
    <xf numFmtId="3" fontId="9" fillId="2" borderId="33" xfId="0" applyNumberFormat="1" applyFont="1" applyFill="1" applyBorder="1" applyAlignment="1">
      <alignment horizontal="right" vertical="center"/>
    </xf>
    <xf numFmtId="4" fontId="9" fillId="2" borderId="33" xfId="0" applyNumberFormat="1" applyFont="1" applyFill="1" applyBorder="1" applyAlignment="1">
      <alignment horizontal="right" vertical="center"/>
    </xf>
    <xf numFmtId="3" fontId="19" fillId="4" borderId="33" xfId="0" applyNumberFormat="1" applyFont="1" applyFill="1" applyBorder="1" applyAlignment="1">
      <alignment horizontal="right" vertical="center"/>
    </xf>
    <xf numFmtId="3" fontId="11" fillId="4" borderId="33" xfId="47" applyNumberFormat="1" applyFont="1" applyBorder="1" applyAlignment="1">
      <alignment horizontal="right" vertical="center"/>
    </xf>
    <xf numFmtId="3" fontId="11" fillId="4" borderId="33" xfId="0" applyNumberFormat="1" applyFont="1" applyFill="1" applyBorder="1" applyAlignment="1">
      <alignment horizontal="right" vertical="center"/>
    </xf>
    <xf numFmtId="3" fontId="19" fillId="6" borderId="6" xfId="0" applyNumberFormat="1" applyFont="1" applyFill="1" applyBorder="1" applyAlignment="1" applyProtection="1">
      <alignment horizontal="right" vertical="center"/>
    </xf>
    <xf numFmtId="3" fontId="9" fillId="2" borderId="60" xfId="0" applyNumberFormat="1" applyFont="1" applyFill="1" applyBorder="1" applyAlignment="1">
      <alignment horizontal="right" vertical="center"/>
    </xf>
    <xf numFmtId="4" fontId="9" fillId="2" borderId="60" xfId="0" applyNumberFormat="1" applyFont="1" applyFill="1" applyBorder="1" applyAlignment="1">
      <alignment horizontal="right" vertical="center"/>
    </xf>
    <xf numFmtId="4" fontId="10" fillId="2" borderId="60" xfId="0" applyNumberFormat="1" applyFont="1" applyFill="1" applyBorder="1" applyAlignment="1">
      <alignment horizontal="right" vertical="center"/>
    </xf>
    <xf numFmtId="0" fontId="9" fillId="6" borderId="60" xfId="0" applyFont="1" applyFill="1" applyBorder="1" applyAlignment="1">
      <alignment horizontal="center" vertical="center"/>
    </xf>
    <xf numFmtId="3" fontId="32" fillId="0" borderId="60" xfId="0" applyNumberFormat="1" applyFont="1" applyBorder="1" applyAlignment="1">
      <alignment horizontal="left" wrapText="1"/>
    </xf>
    <xf numFmtId="49" fontId="33" fillId="6" borderId="60" xfId="71" applyNumberFormat="1" applyFont="1" applyFill="1" applyBorder="1" applyAlignment="1">
      <alignment horizontal="center"/>
    </xf>
    <xf numFmtId="3" fontId="9" fillId="5" borderId="60" xfId="0" applyNumberFormat="1" applyFont="1" applyFill="1" applyBorder="1" applyAlignment="1">
      <alignment horizontal="right" vertical="center"/>
    </xf>
    <xf numFmtId="3" fontId="9" fillId="4" borderId="60" xfId="0" applyNumberFormat="1" applyFont="1" applyFill="1" applyBorder="1" applyAlignment="1">
      <alignment horizontal="right" vertical="center"/>
    </xf>
    <xf numFmtId="166" fontId="9" fillId="2" borderId="60" xfId="0" applyNumberFormat="1" applyFont="1" applyFill="1" applyBorder="1" applyAlignment="1">
      <alignment horizontal="right" vertical="center"/>
    </xf>
    <xf numFmtId="3" fontId="34" fillId="4" borderId="60" xfId="0" applyNumberFormat="1" applyFont="1" applyFill="1" applyBorder="1" applyAlignment="1">
      <alignment horizontal="right" vertical="center"/>
    </xf>
    <xf numFmtId="3" fontId="35" fillId="0" borderId="60" xfId="0" applyNumberFormat="1" applyFont="1" applyBorder="1" applyAlignment="1">
      <alignment horizontal="left" wrapText="1"/>
    </xf>
    <xf numFmtId="0" fontId="35" fillId="4" borderId="60" xfId="72" applyFont="1" applyBorder="1" applyAlignment="1">
      <alignment wrapText="1"/>
    </xf>
    <xf numFmtId="3" fontId="24" fillId="2" borderId="102" xfId="0" applyNumberFormat="1" applyFont="1" applyFill="1" applyBorder="1" applyAlignment="1" applyProtection="1">
      <alignment horizontal="right" vertical="center"/>
    </xf>
    <xf numFmtId="0" fontId="9" fillId="2" borderId="103" xfId="0" applyNumberFormat="1" applyFont="1" applyFill="1" applyBorder="1" applyAlignment="1" applyProtection="1">
      <alignment horizontal="center" vertical="center"/>
    </xf>
    <xf numFmtId="3" fontId="30" fillId="2" borderId="33" xfId="0" applyNumberFormat="1" applyFont="1" applyFill="1" applyBorder="1" applyAlignment="1" applyProtection="1">
      <alignment horizontal="right" vertical="center" wrapText="1"/>
    </xf>
    <xf numFmtId="0" fontId="19" fillId="7" borderId="33" xfId="0" applyNumberFormat="1" applyFont="1" applyFill="1" applyBorder="1" applyAlignment="1" applyProtection="1">
      <alignment horizontal="left" vertical="center"/>
    </xf>
    <xf numFmtId="3" fontId="19" fillId="7" borderId="33" xfId="0" applyNumberFormat="1" applyFont="1" applyFill="1" applyBorder="1" applyAlignment="1" applyProtection="1">
      <alignment horizontal="right" vertical="center"/>
    </xf>
    <xf numFmtId="3" fontId="19" fillId="7" borderId="6" xfId="0" applyNumberFormat="1" applyFont="1" applyFill="1" applyBorder="1" applyAlignment="1" applyProtection="1">
      <alignment horizontal="right" vertical="center"/>
    </xf>
    <xf numFmtId="0" fontId="19" fillId="7" borderId="32" xfId="0" applyNumberFormat="1" applyFont="1" applyFill="1" applyBorder="1" applyAlignment="1" applyProtection="1">
      <alignment horizontal="center" vertical="center"/>
    </xf>
    <xf numFmtId="0" fontId="19" fillId="7" borderId="33" xfId="0" applyNumberFormat="1" applyFont="1" applyFill="1" applyBorder="1" applyAlignment="1" applyProtection="1">
      <alignment horizontal="center" vertical="center"/>
    </xf>
    <xf numFmtId="0" fontId="36" fillId="3" borderId="35" xfId="0" applyNumberFormat="1" applyFont="1" applyFill="1" applyBorder="1" applyAlignment="1" applyProtection="1">
      <alignment horizontal="right" vertical="center"/>
    </xf>
    <xf numFmtId="0" fontId="19" fillId="7" borderId="33" xfId="0" applyNumberFormat="1" applyFont="1" applyFill="1" applyBorder="1" applyAlignment="1" applyProtection="1">
      <alignment horizontal="left" vertical="center" wrapText="1"/>
    </xf>
    <xf numFmtId="0" fontId="37" fillId="4" borderId="1" xfId="19" applyNumberFormat="1" applyFont="1" applyFill="1" applyBorder="1" applyAlignment="1" applyProtection="1">
      <alignment horizontal="left" vertical="top"/>
    </xf>
    <xf numFmtId="0" fontId="38" fillId="3" borderId="2" xfId="48" applyNumberFormat="1" applyFont="1" applyFill="1" applyBorder="1" applyAlignment="1" applyProtection="1">
      <alignment horizontal="left" vertical="center" wrapText="1"/>
    </xf>
    <xf numFmtId="0" fontId="38" fillId="3" borderId="41" xfId="48" applyNumberFormat="1" applyFont="1" applyFill="1" applyBorder="1" applyAlignment="1" applyProtection="1">
      <alignment horizontal="left" vertical="center" wrapText="1"/>
    </xf>
    <xf numFmtId="0" fontId="38" fillId="3" borderId="5" xfId="48" applyNumberFormat="1" applyFont="1" applyFill="1" applyBorder="1" applyAlignment="1" applyProtection="1">
      <alignment horizontal="center" vertical="center"/>
    </xf>
    <xf numFmtId="0" fontId="29" fillId="4" borderId="32" xfId="48" applyNumberFormat="1" applyFont="1" applyFill="1" applyBorder="1" applyAlignment="1" applyProtection="1">
      <alignment horizontal="center" vertical="center"/>
    </xf>
    <xf numFmtId="0" fontId="29" fillId="2" borderId="32" xfId="48" applyNumberFormat="1" applyFont="1" applyFill="1" applyBorder="1" applyAlignment="1" applyProtection="1">
      <alignment horizontal="center" vertical="center" wrapText="1"/>
    </xf>
    <xf numFmtId="0" fontId="39" fillId="4" borderId="1" xfId="19" applyNumberFormat="1" applyFont="1" applyFill="1" applyBorder="1" applyAlignment="1" applyProtection="1">
      <alignment wrapText="1"/>
      <protection locked="0"/>
    </xf>
    <xf numFmtId="0" fontId="39" fillId="0" borderId="0" xfId="0" applyFont="1"/>
    <xf numFmtId="0" fontId="9" fillId="4" borderId="33" xfId="48" applyFont="1" applyBorder="1" applyAlignment="1">
      <alignment horizontal="left" vertical="center" wrapText="1"/>
    </xf>
    <xf numFmtId="0" fontId="22" fillId="4" borderId="17" xfId="48" applyNumberFormat="1" applyFont="1" applyFill="1" applyBorder="1" applyAlignment="1" applyProtection="1">
      <alignment horizontal="center" vertical="center" wrapText="1"/>
    </xf>
    <xf numFmtId="3" fontId="29" fillId="4" borderId="33" xfId="48" applyNumberFormat="1" applyFont="1" applyFill="1" applyBorder="1" applyAlignment="1" applyProtection="1">
      <alignment horizontal="right" vertical="center"/>
    </xf>
    <xf numFmtId="3" fontId="9" fillId="4" borderId="33" xfId="48" applyNumberFormat="1" applyFont="1" applyFill="1" applyBorder="1" applyAlignment="1" applyProtection="1">
      <alignment horizontal="right" vertical="center"/>
    </xf>
    <xf numFmtId="0" fontId="2" fillId="4" borderId="1" xfId="0" applyNumberFormat="1" applyFont="1" applyFill="1" applyBorder="1" applyAlignment="1" applyProtection="1">
      <alignment horizontal="center" vertical="top"/>
    </xf>
    <xf numFmtId="0" fontId="3" fillId="4" borderId="1" xfId="0" applyNumberFormat="1" applyFont="1" applyFill="1" applyBorder="1" applyAlignment="1" applyProtection="1">
      <alignment horizontal="left" vertical="center"/>
    </xf>
    <xf numFmtId="0" fontId="4" fillId="4" borderId="1" xfId="0" applyNumberFormat="1" applyFont="1" applyFill="1" applyBorder="1" applyAlignment="1" applyProtection="1">
      <alignment horizontal="right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3" borderId="99" xfId="0" applyNumberFormat="1" applyFont="1" applyFill="1" applyBorder="1" applyAlignment="1" applyProtection="1">
      <alignment horizontal="center" vertical="center"/>
    </xf>
    <xf numFmtId="0" fontId="3" fillId="3" borderId="3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left" vertical="center"/>
    </xf>
    <xf numFmtId="0" fontId="5" fillId="3" borderId="6" xfId="0" applyNumberFormat="1" applyFont="1" applyFill="1" applyBorder="1" applyAlignment="1" applyProtection="1">
      <alignment horizontal="center" vertical="center" wrapText="1"/>
    </xf>
    <xf numFmtId="0" fontId="6" fillId="4" borderId="16" xfId="0" applyNumberFormat="1" applyFont="1" applyFill="1" applyBorder="1" applyAlignment="1" applyProtection="1">
      <alignment horizontal="center" vertical="center"/>
    </xf>
    <xf numFmtId="0" fontId="7" fillId="4" borderId="21" xfId="0" applyNumberFormat="1" applyFont="1" applyFill="1" applyBorder="1" applyAlignment="1" applyProtection="1">
      <alignment horizontal="center" vertical="center"/>
    </xf>
    <xf numFmtId="0" fontId="9" fillId="4" borderId="24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3" fillId="3" borderId="6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 wrapText="1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0" fontId="6" fillId="4" borderId="27" xfId="0" applyNumberFormat="1" applyFont="1" applyFill="1" applyBorder="1" applyAlignment="1" applyProtection="1">
      <alignment horizontal="center" vertical="center"/>
    </xf>
    <xf numFmtId="0" fontId="8" fillId="4" borderId="21" xfId="0" applyNumberFormat="1" applyFont="1" applyFill="1" applyBorder="1" applyAlignment="1" applyProtection="1">
      <alignment horizontal="center" vertical="center"/>
    </xf>
    <xf numFmtId="0" fontId="9" fillId="2" borderId="32" xfId="0" applyNumberFormat="1" applyFont="1" applyFill="1" applyBorder="1" applyAlignment="1" applyProtection="1">
      <alignment horizontal="center" vertical="center"/>
    </xf>
    <xf numFmtId="0" fontId="23" fillId="4" borderId="71" xfId="0" applyNumberFormat="1" applyFont="1" applyFill="1" applyBorder="1" applyAlignment="1" applyProtection="1">
      <alignment horizontal="center" vertical="center"/>
    </xf>
    <xf numFmtId="0" fontId="23" fillId="4" borderId="72" xfId="0" applyNumberFormat="1" applyFont="1" applyFill="1" applyBorder="1" applyAlignment="1" applyProtection="1">
      <alignment horizontal="center" vertical="center"/>
    </xf>
    <xf numFmtId="0" fontId="12" fillId="4" borderId="8" xfId="0" applyNumberFormat="1" applyFont="1" applyFill="1" applyBorder="1" applyAlignment="1" applyProtection="1">
      <alignment horizontal="left" vertical="center"/>
    </xf>
    <xf numFmtId="0" fontId="12" fillId="4" borderId="74" xfId="0" applyNumberFormat="1" applyFont="1" applyFill="1" applyBorder="1" applyAlignment="1" applyProtection="1">
      <alignment horizontal="left" vertical="center"/>
    </xf>
    <xf numFmtId="0" fontId="1" fillId="3" borderId="34" xfId="0" applyNumberFormat="1" applyFont="1" applyFill="1" applyBorder="1" applyAlignment="1" applyProtection="1">
      <alignment horizontal="left" vertical="top"/>
    </xf>
    <xf numFmtId="0" fontId="20" fillId="4" borderId="70" xfId="0" applyNumberFormat="1" applyFont="1" applyFill="1" applyBorder="1" applyAlignment="1" applyProtection="1">
      <alignment horizontal="center" vertical="center" wrapText="1"/>
    </xf>
    <xf numFmtId="0" fontId="20" fillId="4" borderId="73" xfId="0" applyNumberFormat="1" applyFont="1" applyFill="1" applyBorder="1" applyAlignment="1" applyProtection="1">
      <alignment horizontal="center" vertical="center" wrapText="1"/>
    </xf>
    <xf numFmtId="0" fontId="20" fillId="4" borderId="75" xfId="0" applyNumberFormat="1" applyFont="1" applyFill="1" applyBorder="1" applyAlignment="1" applyProtection="1">
      <alignment horizontal="center" vertical="center" wrapText="1"/>
    </xf>
    <xf numFmtId="0" fontId="20" fillId="4" borderId="71" xfId="0" applyNumberFormat="1" applyFont="1" applyFill="1" applyBorder="1" applyAlignment="1" applyProtection="1">
      <alignment horizontal="center" vertical="center" wrapText="1"/>
    </xf>
    <xf numFmtId="0" fontId="20" fillId="4" borderId="8" xfId="0" applyNumberFormat="1" applyFont="1" applyFill="1" applyBorder="1" applyAlignment="1" applyProtection="1">
      <alignment horizontal="center" vertical="center" wrapText="1"/>
    </xf>
    <xf numFmtId="0" fontId="20" fillId="4" borderId="76" xfId="0" applyNumberFormat="1" applyFont="1" applyFill="1" applyBorder="1" applyAlignment="1" applyProtection="1">
      <alignment horizontal="center" vertical="center" wrapText="1"/>
    </xf>
    <xf numFmtId="0" fontId="12" fillId="4" borderId="76" xfId="0" applyNumberFormat="1" applyFont="1" applyFill="1" applyBorder="1" applyAlignment="1" applyProtection="1">
      <alignment horizontal="left" vertical="center"/>
    </xf>
    <xf numFmtId="0" fontId="12" fillId="4" borderId="77" xfId="0" applyNumberFormat="1" applyFont="1" applyFill="1" applyBorder="1" applyAlignment="1" applyProtection="1">
      <alignment horizontal="left" vertical="center"/>
    </xf>
    <xf numFmtId="0" fontId="15" fillId="4" borderId="1" xfId="0" applyNumberFormat="1" applyFont="1" applyFill="1" applyBorder="1" applyAlignment="1" applyProtection="1">
      <alignment horizontal="center" vertical="top"/>
    </xf>
    <xf numFmtId="0" fontId="16" fillId="4" borderId="1" xfId="0" applyNumberFormat="1" applyFont="1" applyFill="1" applyBorder="1" applyAlignment="1" applyProtection="1">
      <alignment horizontal="left" vertical="center"/>
    </xf>
    <xf numFmtId="0" fontId="14" fillId="4" borderId="1" xfId="7" applyNumberFormat="1" applyFont="1" applyFill="1" applyBorder="1" applyAlignment="1" applyProtection="1">
      <alignment horizontal="left" vertical="top"/>
    </xf>
    <xf numFmtId="0" fontId="17" fillId="4" borderId="37" xfId="0" applyNumberFormat="1" applyFont="1" applyFill="1" applyBorder="1" applyAlignment="1" applyProtection="1">
      <alignment horizontal="center" vertical="center" wrapText="1"/>
    </xf>
    <xf numFmtId="0" fontId="17" fillId="4" borderId="38" xfId="0" applyNumberFormat="1" applyFont="1" applyFill="1" applyBorder="1" applyAlignment="1" applyProtection="1">
      <alignment horizontal="center" vertical="center" wrapText="1"/>
    </xf>
    <xf numFmtId="0" fontId="17" fillId="4" borderId="38" xfId="0" applyNumberFormat="1" applyFont="1" applyFill="1" applyBorder="1" applyAlignment="1" applyProtection="1">
      <alignment horizontal="center" vertical="center"/>
    </xf>
    <xf numFmtId="0" fontId="17" fillId="4" borderId="39" xfId="0" applyNumberFormat="1" applyFont="1" applyFill="1" applyBorder="1" applyAlignment="1" applyProtection="1">
      <alignment horizontal="center" vertical="center"/>
    </xf>
    <xf numFmtId="0" fontId="23" fillId="4" borderId="8" xfId="0" applyNumberFormat="1" applyFont="1" applyFill="1" applyBorder="1" applyAlignment="1" applyProtection="1">
      <alignment horizontal="center" vertical="center"/>
    </xf>
    <xf numFmtId="0" fontId="1" fillId="4" borderId="1" xfId="7" applyNumberFormat="1" applyFont="1" applyFill="1" applyBorder="1" applyAlignment="1" applyProtection="1">
      <alignment horizontal="left" vertical="top"/>
    </xf>
    <xf numFmtId="0" fontId="14" fillId="4" borderId="1" xfId="0" applyNumberFormat="1" applyFont="1" applyFill="1" applyBorder="1" applyAlignment="1" applyProtection="1">
      <alignment horizontal="left" vertical="top"/>
    </xf>
    <xf numFmtId="0" fontId="23" fillId="4" borderId="61" xfId="0" applyNumberFormat="1" applyFont="1" applyFill="1" applyBorder="1" applyAlignment="1" applyProtection="1">
      <alignment horizontal="center" vertical="center"/>
    </xf>
    <xf numFmtId="0" fontId="23" fillId="4" borderId="62" xfId="0" applyNumberFormat="1" applyFont="1" applyFill="1" applyBorder="1" applyAlignment="1" applyProtection="1">
      <alignment horizontal="center" vertical="center"/>
    </xf>
    <xf numFmtId="0" fontId="23" fillId="4" borderId="63" xfId="0" applyNumberFormat="1" applyFont="1" applyFill="1" applyBorder="1" applyAlignment="1" applyProtection="1">
      <alignment horizontal="center" vertical="center"/>
    </xf>
    <xf numFmtId="0" fontId="27" fillId="4" borderId="8" xfId="0" applyNumberFormat="1" applyFont="1" applyFill="1" applyBorder="1" applyAlignment="1" applyProtection="1">
      <alignment horizontal="center" vertical="center" wrapText="1"/>
    </xf>
    <xf numFmtId="0" fontId="20" fillId="4" borderId="64" xfId="0" applyNumberFormat="1" applyFont="1" applyFill="1" applyBorder="1" applyAlignment="1" applyProtection="1">
      <alignment horizontal="center" vertical="center" wrapText="1"/>
    </xf>
    <xf numFmtId="0" fontId="20" fillId="4" borderId="65" xfId="0" applyNumberFormat="1" applyFont="1" applyFill="1" applyBorder="1" applyAlignment="1" applyProtection="1">
      <alignment horizontal="center" vertical="center" wrapText="1"/>
    </xf>
    <xf numFmtId="0" fontId="20" fillId="4" borderId="66" xfId="0" applyNumberFormat="1" applyFont="1" applyFill="1" applyBorder="1" applyAlignment="1" applyProtection="1">
      <alignment horizontal="center" vertical="center" wrapText="1"/>
    </xf>
    <xf numFmtId="0" fontId="20" fillId="4" borderId="67" xfId="0" applyNumberFormat="1" applyFont="1" applyFill="1" applyBorder="1" applyAlignment="1" applyProtection="1">
      <alignment horizontal="center" vertical="center" wrapText="1"/>
    </xf>
    <xf numFmtId="0" fontId="20" fillId="4" borderId="68" xfId="0" applyNumberFormat="1" applyFont="1" applyFill="1" applyBorder="1" applyAlignment="1" applyProtection="1">
      <alignment horizontal="center" vertical="center" wrapText="1"/>
    </xf>
    <xf numFmtId="0" fontId="20" fillId="4" borderId="69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left" vertical="center"/>
    </xf>
    <xf numFmtId="0" fontId="1" fillId="4" borderId="1" xfId="10" applyNumberFormat="1" applyFont="1" applyFill="1" applyBorder="1" applyAlignment="1" applyProtection="1">
      <alignment horizontal="left" vertical="top"/>
    </xf>
    <xf numFmtId="0" fontId="3" fillId="3" borderId="2" xfId="0" applyNumberFormat="1" applyFont="1" applyFill="1" applyBorder="1" applyAlignment="1" applyProtection="1">
      <alignment horizontal="left" vertical="center"/>
    </xf>
    <xf numFmtId="0" fontId="3" fillId="3" borderId="3" xfId="0" applyNumberFormat="1" applyFont="1" applyFill="1" applyBorder="1" applyAlignment="1" applyProtection="1">
      <alignment horizontal="left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3" fillId="3" borderId="42" xfId="0" applyNumberFormat="1" applyFont="1" applyFill="1" applyBorder="1" applyAlignment="1" applyProtection="1">
      <alignment horizontal="center" vertical="center"/>
    </xf>
    <xf numFmtId="0" fontId="3" fillId="3" borderId="42" xfId="0" applyNumberFormat="1" applyFont="1" applyFill="1" applyBorder="1" applyAlignment="1" applyProtection="1">
      <alignment horizontal="left" vertical="center"/>
    </xf>
    <xf numFmtId="0" fontId="3" fillId="3" borderId="43" xfId="0" applyNumberFormat="1" applyFont="1" applyFill="1" applyBorder="1" applyAlignment="1" applyProtection="1">
      <alignment horizontal="center" vertical="center"/>
    </xf>
    <xf numFmtId="0" fontId="1" fillId="4" borderId="46" xfId="10" applyNumberFormat="1" applyFont="1" applyFill="1" applyBorder="1" applyAlignment="1" applyProtection="1">
      <alignment horizontal="left" vertical="top"/>
    </xf>
    <xf numFmtId="0" fontId="22" fillId="4" borderId="8" xfId="0" applyNumberFormat="1" applyFont="1" applyFill="1" applyBorder="1" applyAlignment="1" applyProtection="1">
      <alignment horizontal="center" vertical="center" wrapText="1"/>
    </xf>
    <xf numFmtId="0" fontId="6" fillId="4" borderId="8" xfId="0" applyNumberFormat="1" applyFont="1" applyFill="1" applyBorder="1" applyAlignment="1" applyProtection="1">
      <alignment horizontal="center" vertical="center"/>
    </xf>
    <xf numFmtId="0" fontId="25" fillId="4" borderId="57" xfId="0" applyNumberFormat="1" applyFont="1" applyFill="1" applyBorder="1" applyAlignment="1" applyProtection="1">
      <alignment horizontal="center"/>
    </xf>
    <xf numFmtId="0" fontId="25" fillId="4" borderId="42" xfId="0" applyNumberFormat="1" applyFont="1" applyFill="1" applyBorder="1" applyAlignment="1" applyProtection="1">
      <alignment horizontal="center"/>
    </xf>
    <xf numFmtId="0" fontId="25" fillId="4" borderId="58" xfId="0" applyNumberFormat="1" applyFont="1" applyFill="1" applyBorder="1" applyAlignment="1" applyProtection="1">
      <alignment horizontal="center"/>
    </xf>
    <xf numFmtId="0" fontId="12" fillId="4" borderId="57" xfId="0" applyNumberFormat="1" applyFont="1" applyFill="1" applyBorder="1" applyAlignment="1" applyProtection="1">
      <alignment horizontal="center" vertical="center"/>
    </xf>
    <xf numFmtId="0" fontId="12" fillId="4" borderId="42" xfId="0" applyNumberFormat="1" applyFont="1" applyFill="1" applyBorder="1" applyAlignment="1" applyProtection="1">
      <alignment horizontal="center" vertical="center"/>
    </xf>
    <xf numFmtId="0" fontId="12" fillId="4" borderId="58" xfId="0" applyNumberFormat="1" applyFont="1" applyFill="1" applyBorder="1" applyAlignment="1" applyProtection="1">
      <alignment horizontal="center" vertical="center"/>
    </xf>
    <xf numFmtId="0" fontId="1" fillId="4" borderId="1" xfId="9" applyNumberFormat="1" applyFont="1" applyFill="1" applyBorder="1" applyAlignment="1" applyProtection="1">
      <alignment horizontal="left" vertical="top"/>
    </xf>
    <xf numFmtId="0" fontId="1" fillId="4" borderId="46" xfId="9" applyNumberFormat="1" applyFont="1" applyFill="1" applyBorder="1" applyAlignment="1" applyProtection="1">
      <alignment horizontal="left" vertical="top"/>
    </xf>
    <xf numFmtId="0" fontId="1" fillId="4" borderId="1" xfId="11" applyNumberFormat="1" applyFont="1" applyFill="1" applyBorder="1" applyAlignment="1" applyProtection="1">
      <alignment horizontal="left" vertical="top"/>
    </xf>
    <xf numFmtId="0" fontId="1" fillId="4" borderId="46" xfId="11" applyNumberFormat="1" applyFont="1" applyFill="1" applyBorder="1" applyAlignment="1" applyProtection="1">
      <alignment horizontal="left" vertical="top"/>
    </xf>
    <xf numFmtId="0" fontId="1" fillId="4" borderId="1" xfId="12" applyNumberFormat="1" applyFont="1" applyFill="1" applyBorder="1" applyAlignment="1" applyProtection="1">
      <alignment horizontal="left" vertical="top"/>
    </xf>
    <xf numFmtId="0" fontId="22" fillId="4" borderId="94" xfId="0" applyNumberFormat="1" applyFont="1" applyFill="1" applyBorder="1" applyAlignment="1" applyProtection="1">
      <alignment horizontal="center" vertical="center" wrapText="1"/>
    </xf>
    <xf numFmtId="0" fontId="22" fillId="4" borderId="95" xfId="0" applyNumberFormat="1" applyFont="1" applyFill="1" applyBorder="1" applyAlignment="1" applyProtection="1">
      <alignment horizontal="center" vertical="center" wrapText="1"/>
    </xf>
    <xf numFmtId="0" fontId="22" fillId="4" borderId="96" xfId="0" applyNumberFormat="1" applyFont="1" applyFill="1" applyBorder="1" applyAlignment="1" applyProtection="1">
      <alignment horizontal="center" vertical="center" wrapText="1"/>
    </xf>
    <xf numFmtId="0" fontId="6" fillId="4" borderId="90" xfId="0" applyNumberFormat="1" applyFont="1" applyFill="1" applyBorder="1" applyAlignment="1" applyProtection="1">
      <alignment horizontal="center" vertical="center"/>
    </xf>
    <xf numFmtId="0" fontId="6" fillId="4" borderId="91" xfId="0" applyNumberFormat="1" applyFont="1" applyFill="1" applyBorder="1" applyAlignment="1" applyProtection="1">
      <alignment horizontal="center" vertical="center"/>
    </xf>
    <xf numFmtId="0" fontId="6" fillId="4" borderId="66" xfId="0" applyNumberFormat="1" applyFont="1" applyFill="1" applyBorder="1" applyAlignment="1" applyProtection="1">
      <alignment horizontal="center" vertical="center"/>
    </xf>
    <xf numFmtId="0" fontId="6" fillId="4" borderId="67" xfId="0" applyNumberFormat="1" applyFont="1" applyFill="1" applyBorder="1" applyAlignment="1" applyProtection="1">
      <alignment horizontal="center" vertical="center"/>
    </xf>
    <xf numFmtId="0" fontId="6" fillId="4" borderId="92" xfId="0" applyNumberFormat="1" applyFont="1" applyFill="1" applyBorder="1" applyAlignment="1" applyProtection="1">
      <alignment horizontal="center" vertical="center"/>
    </xf>
    <xf numFmtId="0" fontId="6" fillId="4" borderId="93" xfId="0" applyNumberFormat="1" applyFont="1" applyFill="1" applyBorder="1" applyAlignment="1" applyProtection="1">
      <alignment horizontal="center" vertical="center"/>
    </xf>
    <xf numFmtId="0" fontId="25" fillId="4" borderId="83" xfId="0" applyNumberFormat="1" applyFont="1" applyFill="1" applyBorder="1" applyAlignment="1" applyProtection="1">
      <alignment horizontal="center"/>
    </xf>
    <xf numFmtId="0" fontId="25" fillId="4" borderId="84" xfId="0" applyNumberFormat="1" applyFont="1" applyFill="1" applyBorder="1" applyAlignment="1" applyProtection="1">
      <alignment horizontal="center"/>
    </xf>
    <xf numFmtId="0" fontId="25" fillId="4" borderId="85" xfId="0" applyNumberFormat="1" applyFont="1" applyFill="1" applyBorder="1" applyAlignment="1" applyProtection="1">
      <alignment horizontal="center"/>
    </xf>
    <xf numFmtId="0" fontId="12" fillId="4" borderId="86" xfId="0" applyNumberFormat="1" applyFont="1" applyFill="1" applyBorder="1" applyAlignment="1" applyProtection="1">
      <alignment horizontal="center" vertical="center"/>
    </xf>
    <xf numFmtId="0" fontId="12" fillId="4" borderId="87" xfId="0" applyNumberFormat="1" applyFont="1" applyFill="1" applyBorder="1" applyAlignment="1" applyProtection="1">
      <alignment horizontal="center" vertical="center"/>
    </xf>
    <xf numFmtId="0" fontId="12" fillId="4" borderId="88" xfId="0" applyNumberFormat="1" applyFont="1" applyFill="1" applyBorder="1" applyAlignment="1" applyProtection="1">
      <alignment horizontal="center" vertical="center"/>
    </xf>
    <xf numFmtId="0" fontId="12" fillId="4" borderId="89" xfId="0" applyNumberFormat="1" applyFont="1" applyFill="1" applyBorder="1" applyAlignment="1" applyProtection="1">
      <alignment horizontal="center" vertical="center"/>
    </xf>
    <xf numFmtId="0" fontId="1" fillId="4" borderId="1" xfId="13" applyNumberFormat="1" applyFont="1" applyFill="1" applyBorder="1" applyAlignment="1" applyProtection="1">
      <alignment horizontal="left" vertical="top"/>
    </xf>
    <xf numFmtId="0" fontId="1" fillId="4" borderId="46" xfId="13" applyNumberFormat="1" applyFont="1" applyFill="1" applyBorder="1" applyAlignment="1" applyProtection="1">
      <alignment horizontal="left" vertical="top"/>
    </xf>
    <xf numFmtId="0" fontId="19" fillId="4" borderId="33" xfId="0" applyNumberFormat="1" applyFont="1" applyFill="1" applyBorder="1" applyAlignment="1" applyProtection="1">
      <alignment horizontal="center" vertical="center"/>
    </xf>
    <xf numFmtId="0" fontId="1" fillId="4" borderId="1" xfId="0" applyNumberFormat="1" applyFont="1" applyFill="1" applyBorder="1" applyAlignment="1" applyProtection="1">
      <alignment horizontal="left" vertical="top"/>
    </xf>
    <xf numFmtId="0" fontId="1" fillId="4" borderId="1" xfId="14" applyNumberFormat="1" applyFont="1" applyFill="1" applyBorder="1" applyAlignment="1" applyProtection="1">
      <alignment horizontal="left" vertical="top"/>
    </xf>
    <xf numFmtId="0" fontId="22" fillId="4" borderId="8" xfId="14" applyNumberFormat="1" applyFont="1" applyFill="1" applyBorder="1" applyAlignment="1" applyProtection="1">
      <alignment horizontal="center" vertical="center" wrapText="1"/>
    </xf>
    <xf numFmtId="0" fontId="26" fillId="4" borderId="8" xfId="14" applyNumberFormat="1" applyFont="1" applyFill="1" applyBorder="1" applyAlignment="1" applyProtection="1">
      <alignment horizontal="center"/>
    </xf>
    <xf numFmtId="0" fontId="12" fillId="4" borderId="8" xfId="14" applyNumberFormat="1" applyFont="1" applyFill="1" applyBorder="1" applyAlignment="1" applyProtection="1">
      <alignment horizontal="left" vertical="center"/>
    </xf>
    <xf numFmtId="0" fontId="1" fillId="4" borderId="1" xfId="15" applyNumberFormat="1" applyFont="1" applyFill="1" applyBorder="1" applyAlignment="1" applyProtection="1">
      <alignment horizontal="left" vertical="top"/>
    </xf>
    <xf numFmtId="0" fontId="22" fillId="4" borderId="8" xfId="15" applyNumberFormat="1" applyFont="1" applyFill="1" applyBorder="1" applyAlignment="1" applyProtection="1">
      <alignment horizontal="center" vertical="center" wrapText="1"/>
    </xf>
    <xf numFmtId="0" fontId="22" fillId="4" borderId="8" xfId="15" applyNumberFormat="1" applyFont="1" applyFill="1" applyBorder="1" applyAlignment="1" applyProtection="1">
      <alignment horizontal="center"/>
    </xf>
    <xf numFmtId="0" fontId="12" fillId="4" borderId="8" xfId="15" applyNumberFormat="1" applyFont="1" applyFill="1" applyBorder="1" applyAlignment="1" applyProtection="1">
      <alignment horizontal="left" vertical="center"/>
    </xf>
    <xf numFmtId="0" fontId="22" fillId="4" borderId="8" xfId="16" applyNumberFormat="1" applyFont="1" applyFill="1" applyBorder="1" applyAlignment="1" applyProtection="1">
      <alignment horizontal="center"/>
    </xf>
    <xf numFmtId="0" fontId="12" fillId="4" borderId="8" xfId="16" applyNumberFormat="1" applyFont="1" applyFill="1" applyBorder="1" applyAlignment="1" applyProtection="1">
      <alignment horizontal="left" vertical="center"/>
    </xf>
    <xf numFmtId="0" fontId="22" fillId="4" borderId="8" xfId="16" applyNumberFormat="1" applyFont="1" applyFill="1" applyBorder="1" applyAlignment="1" applyProtection="1">
      <alignment horizontal="center" vertical="center" wrapText="1"/>
    </xf>
    <xf numFmtId="0" fontId="1" fillId="4" borderId="1" xfId="16" applyNumberFormat="1" applyFont="1" applyFill="1" applyBorder="1" applyAlignment="1" applyProtection="1">
      <alignment horizontal="left" vertical="top"/>
    </xf>
    <xf numFmtId="0" fontId="22" fillId="4" borderId="8" xfId="17" applyNumberFormat="1" applyFont="1" applyFill="1" applyBorder="1" applyAlignment="1" applyProtection="1">
      <alignment horizontal="center" vertical="center" wrapText="1"/>
    </xf>
    <xf numFmtId="0" fontId="22" fillId="4" borderId="8" xfId="17" applyNumberFormat="1" applyFont="1" applyFill="1" applyBorder="1" applyAlignment="1" applyProtection="1">
      <alignment horizontal="center"/>
    </xf>
    <xf numFmtId="0" fontId="12" fillId="4" borderId="8" xfId="17" applyNumberFormat="1" applyFont="1" applyFill="1" applyBorder="1" applyAlignment="1" applyProtection="1">
      <alignment horizontal="left" vertical="center"/>
    </xf>
    <xf numFmtId="0" fontId="1" fillId="4" borderId="1" xfId="17" applyNumberFormat="1" applyFont="1" applyFill="1" applyBorder="1" applyAlignment="1" applyProtection="1">
      <alignment horizontal="left" vertical="top"/>
    </xf>
    <xf numFmtId="0" fontId="1" fillId="4" borderId="1" xfId="18" applyNumberFormat="1" applyFont="1" applyFill="1" applyBorder="1" applyAlignment="1" applyProtection="1">
      <alignment horizontal="left" vertical="top"/>
    </xf>
    <xf numFmtId="0" fontId="22" fillId="4" borderId="8" xfId="18" applyNumberFormat="1" applyFont="1" applyFill="1" applyBorder="1" applyAlignment="1" applyProtection="1">
      <alignment horizontal="center" vertical="center" wrapText="1"/>
    </xf>
    <xf numFmtId="0" fontId="22" fillId="4" borderId="8" xfId="18" applyNumberFormat="1" applyFont="1" applyFill="1" applyBorder="1" applyAlignment="1" applyProtection="1">
      <alignment horizontal="center"/>
    </xf>
    <xf numFmtId="0" fontId="12" fillId="4" borderId="8" xfId="18" applyNumberFormat="1" applyFont="1" applyFill="1" applyBorder="1" applyAlignment="1" applyProtection="1">
      <alignment horizontal="left" vertical="center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1" fillId="4" borderId="46" xfId="20" applyNumberFormat="1" applyFont="1" applyFill="1" applyBorder="1" applyAlignment="1" applyProtection="1">
      <alignment horizontal="left" vertical="top"/>
    </xf>
    <xf numFmtId="0" fontId="3" fillId="3" borderId="42" xfId="0" applyNumberFormat="1" applyFont="1" applyFill="1" applyBorder="1" applyAlignment="1" applyProtection="1">
      <alignment horizontal="center" vertical="center" wrapText="1"/>
    </xf>
    <xf numFmtId="0" fontId="3" fillId="3" borderId="43" xfId="0" applyNumberFormat="1" applyFont="1" applyFill="1" applyBorder="1" applyAlignment="1" applyProtection="1">
      <alignment horizontal="center" vertical="center" wrapText="1"/>
    </xf>
    <xf numFmtId="0" fontId="6" fillId="4" borderId="16" xfId="0" applyNumberFormat="1" applyFont="1" applyFill="1" applyBorder="1" applyAlignment="1" applyProtection="1">
      <alignment horizontal="center" vertical="center" wrapText="1"/>
    </xf>
    <xf numFmtId="0" fontId="3" fillId="3" borderId="47" xfId="0" applyNumberFormat="1" applyFont="1" applyFill="1" applyBorder="1" applyAlignment="1" applyProtection="1">
      <alignment horizontal="center" vertical="center" wrapText="1"/>
    </xf>
    <xf numFmtId="0" fontId="3" fillId="3" borderId="33" xfId="0" applyNumberFormat="1" applyFont="1" applyFill="1" applyBorder="1" applyAlignment="1" applyProtection="1">
      <alignment horizontal="center" vertical="center" wrapText="1"/>
    </xf>
    <xf numFmtId="0" fontId="5" fillId="3" borderId="48" xfId="0" applyNumberFormat="1" applyFont="1" applyFill="1" applyBorder="1" applyAlignment="1" applyProtection="1">
      <alignment horizontal="center" vertical="center" wrapText="1"/>
    </xf>
    <xf numFmtId="0" fontId="5" fillId="3" borderId="49" xfId="0" applyNumberFormat="1" applyFont="1" applyFill="1" applyBorder="1" applyAlignment="1" applyProtection="1">
      <alignment horizontal="center" vertical="center"/>
    </xf>
    <xf numFmtId="0" fontId="22" fillId="4" borderId="64" xfId="0" applyNumberFormat="1" applyFont="1" applyFill="1" applyBorder="1" applyAlignment="1" applyProtection="1">
      <alignment horizontal="center" vertical="center"/>
    </xf>
    <xf numFmtId="0" fontId="22" fillId="4" borderId="65" xfId="0" applyNumberFormat="1" applyFont="1" applyFill="1" applyBorder="1" applyAlignment="1" applyProtection="1">
      <alignment horizontal="center" vertical="center"/>
    </xf>
    <xf numFmtId="0" fontId="22" fillId="4" borderId="66" xfId="0" applyNumberFormat="1" applyFont="1" applyFill="1" applyBorder="1" applyAlignment="1" applyProtection="1">
      <alignment horizontal="center" vertical="center"/>
    </xf>
    <xf numFmtId="0" fontId="22" fillId="4" borderId="67" xfId="0" applyNumberFormat="1" applyFont="1" applyFill="1" applyBorder="1" applyAlignment="1" applyProtection="1">
      <alignment horizontal="center" vertical="center"/>
    </xf>
    <xf numFmtId="0" fontId="22" fillId="4" borderId="68" xfId="0" applyNumberFormat="1" applyFont="1" applyFill="1" applyBorder="1" applyAlignment="1" applyProtection="1">
      <alignment horizontal="center" vertical="center"/>
    </xf>
    <xf numFmtId="0" fontId="22" fillId="4" borderId="69" xfId="0" applyNumberFormat="1" applyFont="1" applyFill="1" applyBorder="1" applyAlignment="1" applyProtection="1">
      <alignment horizontal="center" vertical="center"/>
    </xf>
    <xf numFmtId="0" fontId="26" fillId="4" borderId="8" xfId="0" applyNumberFormat="1" applyFont="1" applyFill="1" applyBorder="1" applyAlignment="1" applyProtection="1">
      <alignment horizontal="center" vertical="center"/>
    </xf>
    <xf numFmtId="0" fontId="12" fillId="4" borderId="60" xfId="0" applyNumberFormat="1" applyFont="1" applyFill="1" applyBorder="1" applyAlignment="1" applyProtection="1">
      <alignment horizontal="center" vertical="center"/>
    </xf>
    <xf numFmtId="0" fontId="3" fillId="3" borderId="108" xfId="48" applyNumberFormat="1" applyFont="1" applyFill="1" applyBorder="1" applyAlignment="1" applyProtection="1">
      <alignment horizontal="center" vertical="center" wrapText="1"/>
    </xf>
    <xf numFmtId="0" fontId="3" fillId="3" borderId="42" xfId="48" applyNumberFormat="1" applyFont="1" applyFill="1" applyBorder="1" applyAlignment="1" applyProtection="1">
      <alignment horizontal="center" vertical="center" wrapText="1"/>
    </xf>
    <xf numFmtId="0" fontId="3" fillId="3" borderId="43" xfId="48" applyNumberFormat="1" applyFont="1" applyFill="1" applyBorder="1" applyAlignment="1" applyProtection="1">
      <alignment horizontal="center" vertical="center" wrapText="1"/>
    </xf>
    <xf numFmtId="0" fontId="38" fillId="3" borderId="111" xfId="48" applyNumberFormat="1" applyFont="1" applyFill="1" applyBorder="1" applyAlignment="1" applyProtection="1">
      <alignment horizontal="center" vertical="center" wrapText="1"/>
    </xf>
    <xf numFmtId="0" fontId="38" fillId="3" borderId="112" xfId="48" applyNumberFormat="1" applyFont="1" applyFill="1" applyBorder="1" applyAlignment="1" applyProtection="1">
      <alignment horizontal="center" vertical="center" wrapText="1"/>
    </xf>
    <xf numFmtId="0" fontId="3" fillId="3" borderId="109" xfId="48" applyNumberFormat="1" applyFont="1" applyFill="1" applyBorder="1" applyAlignment="1" applyProtection="1">
      <alignment horizontal="center" vertical="center" wrapText="1"/>
    </xf>
    <xf numFmtId="0" fontId="3" fillId="3" borderId="110" xfId="48" applyNumberFormat="1" applyFont="1" applyFill="1" applyBorder="1" applyAlignment="1" applyProtection="1">
      <alignment horizontal="center" vertical="center" wrapText="1"/>
    </xf>
    <xf numFmtId="0" fontId="5" fillId="3" borderId="78" xfId="48" applyNumberFormat="1" applyFont="1" applyFill="1" applyBorder="1" applyAlignment="1" applyProtection="1">
      <alignment horizontal="center" vertical="center" wrapText="1"/>
    </xf>
    <xf numFmtId="0" fontId="5" fillId="3" borderId="82" xfId="48" applyNumberFormat="1" applyFont="1" applyFill="1" applyBorder="1" applyAlignment="1" applyProtection="1">
      <alignment horizontal="center" vertical="center" wrapText="1"/>
    </xf>
    <xf numFmtId="0" fontId="5" fillId="3" borderId="64" xfId="48" applyNumberFormat="1" applyFont="1" applyFill="1" applyBorder="1" applyAlignment="1" applyProtection="1">
      <alignment horizontal="center" vertical="center"/>
    </xf>
    <xf numFmtId="0" fontId="5" fillId="3" borderId="108" xfId="48" applyNumberFormat="1" applyFont="1" applyFill="1" applyBorder="1" applyAlignment="1" applyProtection="1">
      <alignment horizontal="center" vertical="center"/>
    </xf>
    <xf numFmtId="0" fontId="5" fillId="3" borderId="65" xfId="48" applyNumberFormat="1" applyFont="1" applyFill="1" applyBorder="1" applyAlignment="1" applyProtection="1">
      <alignment horizontal="center" vertical="center"/>
    </xf>
    <xf numFmtId="0" fontId="5" fillId="3" borderId="104" xfId="48" applyNumberFormat="1" applyFont="1" applyFill="1" applyBorder="1" applyAlignment="1" applyProtection="1">
      <alignment horizontal="center" vertical="center"/>
    </xf>
    <xf numFmtId="0" fontId="5" fillId="3" borderId="105" xfId="48" applyNumberFormat="1" applyFont="1" applyFill="1" applyBorder="1" applyAlignment="1" applyProtection="1">
      <alignment horizontal="center" vertical="center"/>
    </xf>
    <xf numFmtId="0" fontId="5" fillId="3" borderId="107" xfId="48" applyNumberFormat="1" applyFont="1" applyFill="1" applyBorder="1" applyAlignment="1" applyProtection="1">
      <alignment horizontal="center" vertical="center"/>
    </xf>
    <xf numFmtId="0" fontId="5" fillId="3" borderId="106" xfId="48" applyNumberFormat="1" applyFont="1" applyFill="1" applyBorder="1" applyAlignment="1" applyProtection="1">
      <alignment horizontal="center" vertical="center"/>
    </xf>
    <xf numFmtId="0" fontId="1" fillId="4" borderId="46" xfId="19" applyNumberFormat="1" applyFont="1" applyFill="1" applyBorder="1" applyAlignment="1" applyProtection="1">
      <alignment horizontal="left" vertical="top"/>
    </xf>
    <xf numFmtId="0" fontId="22" fillId="4" borderId="64" xfId="19" applyNumberFormat="1" applyFont="1" applyFill="1" applyBorder="1" applyAlignment="1" applyProtection="1">
      <alignment horizontal="center" vertical="center" wrapText="1"/>
    </xf>
    <xf numFmtId="0" fontId="22" fillId="4" borderId="65" xfId="19" applyNumberFormat="1" applyFont="1" applyFill="1" applyBorder="1" applyAlignment="1" applyProtection="1">
      <alignment horizontal="center" vertical="center" wrapText="1"/>
    </xf>
    <xf numFmtId="0" fontId="22" fillId="4" borderId="66" xfId="19" applyNumberFormat="1" applyFont="1" applyFill="1" applyBorder="1" applyAlignment="1" applyProtection="1">
      <alignment horizontal="center" vertical="center" wrapText="1"/>
    </xf>
    <xf numFmtId="0" fontId="22" fillId="4" borderId="67" xfId="19" applyNumberFormat="1" applyFont="1" applyFill="1" applyBorder="1" applyAlignment="1" applyProtection="1">
      <alignment horizontal="center" vertical="center" wrapText="1"/>
    </xf>
    <xf numFmtId="0" fontId="22" fillId="4" borderId="68" xfId="19" applyNumberFormat="1" applyFont="1" applyFill="1" applyBorder="1" applyAlignment="1" applyProtection="1">
      <alignment horizontal="center" vertical="center" wrapText="1"/>
    </xf>
    <xf numFmtId="0" fontId="22" fillId="4" borderId="69" xfId="19" applyNumberFormat="1" applyFont="1" applyFill="1" applyBorder="1" applyAlignment="1" applyProtection="1">
      <alignment horizontal="center" vertical="center" wrapText="1"/>
    </xf>
    <xf numFmtId="0" fontId="22" fillId="4" borderId="57" xfId="19" applyNumberFormat="1" applyFont="1" applyFill="1" applyBorder="1" applyAlignment="1" applyProtection="1">
      <alignment horizontal="center"/>
    </xf>
    <xf numFmtId="0" fontId="22" fillId="4" borderId="58" xfId="19" applyNumberFormat="1" applyFont="1" applyFill="1" applyBorder="1" applyAlignment="1" applyProtection="1">
      <alignment horizontal="center"/>
    </xf>
    <xf numFmtId="0" fontId="22" fillId="4" borderId="64" xfId="19" applyNumberFormat="1" applyFont="1" applyFill="1" applyBorder="1" applyAlignment="1" applyProtection="1">
      <alignment horizontal="center" vertical="center"/>
    </xf>
    <xf numFmtId="0" fontId="22" fillId="4" borderId="65" xfId="19" applyNumberFormat="1" applyFont="1" applyFill="1" applyBorder="1" applyAlignment="1" applyProtection="1">
      <alignment horizontal="center" vertical="center"/>
    </xf>
    <xf numFmtId="0" fontId="22" fillId="4" borderId="66" xfId="19" applyNumberFormat="1" applyFont="1" applyFill="1" applyBorder="1" applyAlignment="1" applyProtection="1">
      <alignment horizontal="center" vertical="center"/>
    </xf>
    <xf numFmtId="0" fontId="22" fillId="4" borderId="67" xfId="19" applyNumberFormat="1" applyFont="1" applyFill="1" applyBorder="1" applyAlignment="1" applyProtection="1">
      <alignment horizontal="center" vertical="center"/>
    </xf>
    <xf numFmtId="0" fontId="22" fillId="4" borderId="68" xfId="19" applyNumberFormat="1" applyFont="1" applyFill="1" applyBorder="1" applyAlignment="1" applyProtection="1">
      <alignment horizontal="center" vertical="center"/>
    </xf>
    <xf numFmtId="0" fontId="22" fillId="4" borderId="69" xfId="19" applyNumberFormat="1" applyFont="1" applyFill="1" applyBorder="1" applyAlignment="1" applyProtection="1">
      <alignment horizontal="center" vertical="center"/>
    </xf>
    <xf numFmtId="0" fontId="2" fillId="4" borderId="1" xfId="48" applyNumberFormat="1" applyFont="1" applyFill="1" applyBorder="1" applyAlignment="1" applyProtection="1">
      <alignment horizontal="center" vertical="top"/>
    </xf>
    <xf numFmtId="0" fontId="4" fillId="4" borderId="1" xfId="48" applyNumberFormat="1" applyFont="1" applyFill="1" applyBorder="1" applyAlignment="1" applyProtection="1">
      <alignment horizontal="left" vertical="center"/>
    </xf>
    <xf numFmtId="0" fontId="4" fillId="4" borderId="117" xfId="48" applyNumberFormat="1" applyFont="1" applyFill="1" applyBorder="1" applyAlignment="1" applyProtection="1">
      <alignment horizontal="right" vertical="center"/>
    </xf>
    <xf numFmtId="0" fontId="3" fillId="3" borderId="3" xfId="48" applyNumberFormat="1" applyFont="1" applyFill="1" applyBorder="1" applyAlignment="1" applyProtection="1">
      <alignment horizontal="center" vertical="center" wrapText="1"/>
    </xf>
    <xf numFmtId="0" fontId="3" fillId="3" borderId="4" xfId="48" applyNumberFormat="1" applyFont="1" applyFill="1" applyBorder="1" applyAlignment="1" applyProtection="1">
      <alignment horizontal="center" vertical="center" wrapText="1"/>
    </xf>
    <xf numFmtId="0" fontId="12" fillId="4" borderId="57" xfId="19" applyNumberFormat="1" applyFont="1" applyFill="1" applyBorder="1" applyAlignment="1" applyProtection="1">
      <alignment horizontal="left" vertical="center"/>
    </xf>
    <xf numFmtId="0" fontId="12" fillId="4" borderId="58" xfId="19" applyNumberFormat="1" applyFont="1" applyFill="1" applyBorder="1" applyAlignment="1" applyProtection="1">
      <alignment horizontal="left" vertical="center"/>
    </xf>
    <xf numFmtId="0" fontId="6" fillId="4" borderId="115" xfId="48" applyNumberFormat="1" applyFont="1" applyFill="1" applyBorder="1" applyAlignment="1" applyProtection="1">
      <alignment horizontal="center" vertical="center" wrapText="1"/>
    </xf>
    <xf numFmtId="0" fontId="6" fillId="4" borderId="116" xfId="48" applyNumberFormat="1" applyFont="1" applyFill="1" applyBorder="1" applyAlignment="1" applyProtection="1">
      <alignment horizontal="center" vertical="center" wrapText="1"/>
    </xf>
    <xf numFmtId="0" fontId="6" fillId="4" borderId="113" xfId="48" applyNumberFormat="1" applyFont="1" applyFill="1" applyBorder="1" applyAlignment="1" applyProtection="1">
      <alignment horizontal="center" vertical="center" wrapText="1"/>
    </xf>
    <xf numFmtId="0" fontId="6" fillId="4" borderId="114" xfId="48" applyNumberFormat="1" applyFont="1" applyFill="1" applyBorder="1" applyAlignment="1" applyProtection="1">
      <alignment horizontal="center" vertical="center" wrapText="1"/>
    </xf>
    <xf numFmtId="0" fontId="5" fillId="3" borderId="7" xfId="49" applyNumberFormat="1" applyFont="1" applyFill="1" applyBorder="1" applyAlignment="1" applyProtection="1">
      <alignment horizontal="center" vertical="center"/>
    </xf>
    <xf numFmtId="0" fontId="5" fillId="3" borderId="49" xfId="49" applyNumberFormat="1" applyFont="1" applyFill="1" applyBorder="1" applyAlignment="1" applyProtection="1">
      <alignment horizontal="center" vertical="center"/>
    </xf>
    <xf numFmtId="0" fontId="2" fillId="4" borderId="1" xfId="49" applyNumberFormat="1" applyFont="1" applyFill="1" applyBorder="1" applyAlignment="1" applyProtection="1">
      <alignment horizontal="center" vertical="top"/>
    </xf>
    <xf numFmtId="0" fontId="4" fillId="4" borderId="1" xfId="49" applyNumberFormat="1" applyFont="1" applyFill="1" applyBorder="1" applyAlignment="1" applyProtection="1">
      <alignment horizontal="left" vertical="center"/>
    </xf>
    <xf numFmtId="0" fontId="4" fillId="4" borderId="1" xfId="49" applyNumberFormat="1" applyFont="1" applyFill="1" applyBorder="1" applyAlignment="1" applyProtection="1">
      <alignment horizontal="right" vertical="center"/>
    </xf>
    <xf numFmtId="0" fontId="3" fillId="3" borderId="3" xfId="49" applyNumberFormat="1" applyFont="1" applyFill="1" applyBorder="1" applyAlignment="1" applyProtection="1">
      <alignment horizontal="center" vertical="center" wrapText="1"/>
    </xf>
    <xf numFmtId="0" fontId="3" fillId="3" borderId="4" xfId="49" applyNumberFormat="1" applyFont="1" applyFill="1" applyBorder="1" applyAlignment="1" applyProtection="1">
      <alignment horizontal="center" vertical="center" wrapText="1"/>
    </xf>
    <xf numFmtId="0" fontId="3" fillId="3" borderId="42" xfId="49" applyNumberFormat="1" applyFont="1" applyFill="1" applyBorder="1" applyAlignment="1" applyProtection="1">
      <alignment horizontal="center" vertical="center" wrapText="1"/>
    </xf>
    <xf numFmtId="0" fontId="3" fillId="3" borderId="43" xfId="49" applyNumberFormat="1" applyFont="1" applyFill="1" applyBorder="1" applyAlignment="1" applyProtection="1">
      <alignment horizontal="center" vertical="center" wrapText="1"/>
    </xf>
    <xf numFmtId="0" fontId="3" fillId="3" borderId="47" xfId="49" applyNumberFormat="1" applyFont="1" applyFill="1" applyBorder="1" applyAlignment="1" applyProtection="1">
      <alignment horizontal="center" vertical="center" wrapText="1"/>
    </xf>
    <xf numFmtId="0" fontId="3" fillId="3" borderId="33" xfId="49" applyNumberFormat="1" applyFont="1" applyFill="1" applyBorder="1" applyAlignment="1" applyProtection="1">
      <alignment horizontal="center" vertical="center" wrapText="1"/>
    </xf>
    <xf numFmtId="0" fontId="5" fillId="3" borderId="48" xfId="49" applyNumberFormat="1" applyFont="1" applyFill="1" applyBorder="1" applyAlignment="1" applyProtection="1">
      <alignment horizontal="center" vertical="center" wrapText="1"/>
    </xf>
    <xf numFmtId="0" fontId="6" fillId="4" borderId="16" xfId="49" applyNumberFormat="1" applyFont="1" applyFill="1" applyBorder="1" applyAlignment="1" applyProtection="1">
      <alignment horizontal="center" vertical="center" wrapText="1"/>
    </xf>
    <xf numFmtId="0" fontId="1" fillId="4" borderId="46" xfId="21" applyNumberFormat="1" applyFont="1" applyFill="1" applyBorder="1" applyAlignment="1" applyProtection="1">
      <alignment horizontal="left" vertical="top"/>
    </xf>
    <xf numFmtId="0" fontId="22" fillId="4" borderId="8" xfId="21" applyNumberFormat="1" applyFont="1" applyFill="1" applyBorder="1" applyAlignment="1" applyProtection="1">
      <alignment horizontal="center" vertical="center"/>
    </xf>
    <xf numFmtId="0" fontId="22" fillId="4" borderId="8" xfId="21" applyNumberFormat="1" applyFont="1" applyFill="1" applyBorder="1" applyAlignment="1" applyProtection="1">
      <alignment horizontal="center"/>
    </xf>
    <xf numFmtId="0" fontId="12" fillId="4" borderId="8" xfId="21" applyNumberFormat="1" applyFont="1" applyFill="1" applyBorder="1" applyAlignment="1" applyProtection="1">
      <alignment horizontal="left" vertical="center"/>
    </xf>
    <xf numFmtId="0" fontId="3" fillId="3" borderId="42" xfId="46" applyNumberFormat="1" applyFont="1" applyFill="1" applyBorder="1" applyAlignment="1" applyProtection="1">
      <alignment horizontal="center" vertical="center" wrapText="1"/>
    </xf>
    <xf numFmtId="0" fontId="3" fillId="3" borderId="43" xfId="46" applyNumberFormat="1" applyFont="1" applyFill="1" applyBorder="1" applyAlignment="1" applyProtection="1">
      <alignment horizontal="center" vertical="center" wrapText="1"/>
    </xf>
    <xf numFmtId="0" fontId="3" fillId="3" borderId="47" xfId="46" applyNumberFormat="1" applyFont="1" applyFill="1" applyBorder="1" applyAlignment="1" applyProtection="1">
      <alignment horizontal="center" vertical="center" wrapText="1"/>
    </xf>
    <xf numFmtId="0" fontId="3" fillId="3" borderId="33" xfId="46" applyNumberFormat="1" applyFont="1" applyFill="1" applyBorder="1" applyAlignment="1" applyProtection="1">
      <alignment horizontal="center" vertical="center" wrapText="1"/>
    </xf>
    <xf numFmtId="0" fontId="5" fillId="3" borderId="48" xfId="46" applyNumberFormat="1" applyFont="1" applyFill="1" applyBorder="1" applyAlignment="1" applyProtection="1">
      <alignment horizontal="center" vertical="center" wrapText="1"/>
    </xf>
    <xf numFmtId="0" fontId="5" fillId="3" borderId="7" xfId="46" applyNumberFormat="1" applyFont="1" applyFill="1" applyBorder="1" applyAlignment="1" applyProtection="1">
      <alignment horizontal="center" vertical="center"/>
    </xf>
    <xf numFmtId="0" fontId="5" fillId="3" borderId="49" xfId="46" applyNumberFormat="1" applyFont="1" applyFill="1" applyBorder="1" applyAlignment="1" applyProtection="1">
      <alignment horizontal="center" vertical="center"/>
    </xf>
    <xf numFmtId="0" fontId="2" fillId="4" borderId="1" xfId="22" applyNumberFormat="1" applyFont="1" applyFill="1" applyBorder="1" applyAlignment="1" applyProtection="1">
      <alignment horizontal="center" vertical="top"/>
    </xf>
    <xf numFmtId="0" fontId="4" fillId="4" borderId="1" xfId="46" applyNumberFormat="1" applyFont="1" applyFill="1" applyBorder="1" applyAlignment="1" applyProtection="1">
      <alignment horizontal="left" vertical="center"/>
    </xf>
    <xf numFmtId="0" fontId="4" fillId="4" borderId="1" xfId="46" applyNumberFormat="1" applyFont="1" applyFill="1" applyBorder="1" applyAlignment="1" applyProtection="1">
      <alignment horizontal="right" vertical="center"/>
    </xf>
    <xf numFmtId="0" fontId="3" fillId="3" borderId="3" xfId="46" applyNumberFormat="1" applyFont="1" applyFill="1" applyBorder="1" applyAlignment="1" applyProtection="1">
      <alignment horizontal="center" vertical="center" wrapText="1"/>
    </xf>
    <xf numFmtId="0" fontId="3" fillId="3" borderId="4" xfId="46" applyNumberFormat="1" applyFont="1" applyFill="1" applyBorder="1" applyAlignment="1" applyProtection="1">
      <alignment horizontal="center" vertical="center" wrapText="1"/>
    </xf>
    <xf numFmtId="0" fontId="6" fillId="4" borderId="8" xfId="0" applyNumberFormat="1" applyFont="1" applyFill="1" applyBorder="1" applyAlignment="1" applyProtection="1">
      <alignment horizontal="center"/>
    </xf>
    <xf numFmtId="0" fontId="6" fillId="4" borderId="16" xfId="46" applyNumberFormat="1" applyFont="1" applyFill="1" applyBorder="1" applyAlignment="1" applyProtection="1">
      <alignment horizontal="center" vertical="center" wrapText="1"/>
    </xf>
    <xf numFmtId="49" fontId="10" fillId="4" borderId="78" xfId="0" applyNumberFormat="1" applyFont="1" applyFill="1" applyBorder="1" applyAlignment="1" applyProtection="1">
      <alignment horizontal="center" vertical="center" wrapText="1"/>
    </xf>
    <xf numFmtId="49" fontId="10" fillId="4" borderId="79" xfId="0" applyNumberFormat="1" applyFont="1" applyFill="1" applyBorder="1" applyAlignment="1" applyProtection="1">
      <alignment horizontal="center" vertical="center" wrapText="1"/>
    </xf>
    <xf numFmtId="49" fontId="10" fillId="4" borderId="80" xfId="0" applyNumberFormat="1" applyFont="1" applyFill="1" applyBorder="1" applyAlignment="1" applyProtection="1">
      <alignment horizontal="center" vertical="center" wrapText="1"/>
    </xf>
    <xf numFmtId="49" fontId="10" fillId="4" borderId="81" xfId="0" applyNumberFormat="1" applyFont="1" applyFill="1" applyBorder="1" applyAlignment="1" applyProtection="1">
      <alignment horizontal="center" vertical="center" wrapText="1"/>
    </xf>
    <xf numFmtId="49" fontId="10" fillId="4" borderId="82" xfId="0" applyNumberFormat="1" applyFont="1" applyFill="1" applyBorder="1" applyAlignment="1" applyProtection="1">
      <alignment horizontal="center" vertical="center" wrapText="1"/>
    </xf>
    <xf numFmtId="49" fontId="10" fillId="4" borderId="10" xfId="0" applyNumberFormat="1" applyFont="1" applyFill="1" applyBorder="1" applyAlignment="1" applyProtection="1">
      <alignment horizontal="center" vertical="center" wrapText="1"/>
    </xf>
    <xf numFmtId="0" fontId="22" fillId="4" borderId="8" xfId="0" applyNumberFormat="1" applyFont="1" applyFill="1" applyBorder="1" applyAlignment="1" applyProtection="1">
      <alignment horizontal="center" vertical="center"/>
    </xf>
    <xf numFmtId="0" fontId="3" fillId="3" borderId="33" xfId="47" applyNumberFormat="1" applyFont="1" applyFill="1" applyBorder="1" applyAlignment="1" applyProtection="1">
      <alignment horizontal="center" vertical="center" wrapText="1"/>
    </xf>
    <xf numFmtId="0" fontId="5" fillId="3" borderId="48" xfId="47" applyNumberFormat="1" applyFont="1" applyFill="1" applyBorder="1" applyAlignment="1" applyProtection="1">
      <alignment horizontal="center" vertical="center" wrapText="1"/>
    </xf>
    <xf numFmtId="0" fontId="5" fillId="3" borderId="7" xfId="47" applyNumberFormat="1" applyFont="1" applyFill="1" applyBorder="1" applyAlignment="1" applyProtection="1">
      <alignment horizontal="center" vertical="center"/>
    </xf>
    <xf numFmtId="0" fontId="4" fillId="4" borderId="1" xfId="47" applyNumberFormat="1" applyFont="1" applyFill="1" applyBorder="1" applyAlignment="1" applyProtection="1">
      <alignment horizontal="right" vertical="center"/>
    </xf>
    <xf numFmtId="0" fontId="3" fillId="3" borderId="3" xfId="47" applyNumberFormat="1" applyFont="1" applyFill="1" applyBorder="1" applyAlignment="1" applyProtection="1">
      <alignment horizontal="center" vertical="center" wrapText="1"/>
    </xf>
    <xf numFmtId="0" fontId="3" fillId="3" borderId="4" xfId="47" applyNumberFormat="1" applyFont="1" applyFill="1" applyBorder="1" applyAlignment="1" applyProtection="1">
      <alignment horizontal="center" vertical="center" wrapText="1"/>
    </xf>
    <xf numFmtId="0" fontId="3" fillId="3" borderId="42" xfId="47" applyNumberFormat="1" applyFont="1" applyFill="1" applyBorder="1" applyAlignment="1" applyProtection="1">
      <alignment horizontal="center" vertical="center" wrapText="1"/>
    </xf>
    <xf numFmtId="0" fontId="3" fillId="3" borderId="43" xfId="47" applyNumberFormat="1" applyFont="1" applyFill="1" applyBorder="1" applyAlignment="1" applyProtection="1">
      <alignment horizontal="center" vertical="center" wrapText="1"/>
    </xf>
    <xf numFmtId="0" fontId="2" fillId="4" borderId="1" xfId="23" applyNumberFormat="1" applyFont="1" applyFill="1" applyBorder="1" applyAlignment="1" applyProtection="1">
      <alignment horizontal="center" vertical="top"/>
    </xf>
    <xf numFmtId="0" fontId="22" fillId="4" borderId="8" xfId="23" applyNumberFormat="1" applyFont="1" applyFill="1" applyBorder="1" applyAlignment="1" applyProtection="1">
      <alignment horizontal="center" vertical="center"/>
    </xf>
    <xf numFmtId="0" fontId="22" fillId="4" borderId="8" xfId="23" applyNumberFormat="1" applyFont="1" applyFill="1" applyBorder="1" applyAlignment="1" applyProtection="1">
      <alignment horizontal="center"/>
    </xf>
    <xf numFmtId="0" fontId="12" fillId="4" borderId="8" xfId="23" applyNumberFormat="1" applyFont="1" applyFill="1" applyBorder="1" applyAlignment="1" applyProtection="1">
      <alignment horizontal="left" vertical="center"/>
    </xf>
    <xf numFmtId="0" fontId="1" fillId="4" borderId="46" xfId="23" applyNumberFormat="1" applyFont="1" applyFill="1" applyBorder="1" applyAlignment="1" applyProtection="1">
      <alignment horizontal="left" vertical="top"/>
    </xf>
    <xf numFmtId="0" fontId="6" fillId="4" borderId="16" xfId="47" applyNumberFormat="1" applyFont="1" applyFill="1" applyBorder="1" applyAlignment="1" applyProtection="1">
      <alignment horizontal="center" vertical="center" wrapText="1"/>
    </xf>
    <xf numFmtId="0" fontId="3" fillId="3" borderId="47" xfId="47" applyNumberFormat="1" applyFont="1" applyFill="1" applyBorder="1" applyAlignment="1" applyProtection="1">
      <alignment horizontal="center" vertical="center" wrapText="1"/>
    </xf>
    <xf numFmtId="0" fontId="5" fillId="3" borderId="49" xfId="47" applyNumberFormat="1" applyFont="1" applyFill="1" applyBorder="1" applyAlignment="1" applyProtection="1">
      <alignment horizontal="center" vertical="center"/>
    </xf>
    <xf numFmtId="0" fontId="4" fillId="4" borderId="1" xfId="47" applyNumberFormat="1" applyFont="1" applyFill="1" applyBorder="1" applyAlignment="1" applyProtection="1">
      <alignment horizontal="left" vertical="center"/>
    </xf>
  </cellXfs>
  <cellStyles count="73">
    <cellStyle name="Comma 2" xfId="63" xr:uid="{00000000-0005-0000-0000-00006C000000}"/>
    <cellStyle name="Normal" xfId="0" builtinId="0"/>
    <cellStyle name="Normal 10" xfId="10" xr:uid="{00000000-0005-0000-0000-000038000000}"/>
    <cellStyle name="Normal 11" xfId="11" xr:uid="{00000000-0005-0000-0000-000039000000}"/>
    <cellStyle name="Normal 12" xfId="12" xr:uid="{00000000-0005-0000-0000-00003A000000}"/>
    <cellStyle name="Normal 13" xfId="13" xr:uid="{00000000-0005-0000-0000-00003B000000}"/>
    <cellStyle name="Normal 14" xfId="14" xr:uid="{00000000-0005-0000-0000-00003C000000}"/>
    <cellStyle name="Normal 15" xfId="15" xr:uid="{00000000-0005-0000-0000-00003D000000}"/>
    <cellStyle name="Normal 16" xfId="16" xr:uid="{00000000-0005-0000-0000-00003E000000}"/>
    <cellStyle name="Normal 17" xfId="17" xr:uid="{00000000-0005-0000-0000-00003F000000}"/>
    <cellStyle name="Normal 18" xfId="18" xr:uid="{00000000-0005-0000-0000-000040000000}"/>
    <cellStyle name="Normal 19" xfId="19" xr:uid="{00000000-0005-0000-0000-000041000000}"/>
    <cellStyle name="Normal 2" xfId="2" xr:uid="{00000000-0005-0000-0000-000030000000}"/>
    <cellStyle name="Normal 2 2" xfId="1" xr:uid="{B8952623-52C1-40A1-906B-80D5C454D458}"/>
    <cellStyle name="Normal 2 2 2" xfId="72" xr:uid="{82680CE5-2747-44D9-B878-8828805EB91D}"/>
    <cellStyle name="Normal 2 3" xfId="71" xr:uid="{FB099C53-D53D-45C7-93AF-A4EB0D5E7DFC}"/>
    <cellStyle name="Normal 20" xfId="20" xr:uid="{00000000-0005-0000-0000-000042000000}"/>
    <cellStyle name="Normal 21" xfId="21" xr:uid="{00000000-0005-0000-0000-000043000000}"/>
    <cellStyle name="Normal 22" xfId="22" xr:uid="{00000000-0005-0000-0000-000044000000}"/>
    <cellStyle name="Normal 23" xfId="23" xr:uid="{00000000-0005-0000-0000-000045000000}"/>
    <cellStyle name="Normal 24" xfId="24" xr:uid="{00000000-0005-0000-0000-000046000000}"/>
    <cellStyle name="Normal 25" xfId="25" xr:uid="{00000000-0005-0000-0000-000047000000}"/>
    <cellStyle name="Normal 26" xfId="26" xr:uid="{00000000-0005-0000-0000-000048000000}"/>
    <cellStyle name="Normal 27" xfId="27" xr:uid="{00000000-0005-0000-0000-000049000000}"/>
    <cellStyle name="Normal 28" xfId="28" xr:uid="{00000000-0005-0000-0000-00004A000000}"/>
    <cellStyle name="Normal 29" xfId="29" xr:uid="{00000000-0005-0000-0000-00004B000000}"/>
    <cellStyle name="Normal 3" xfId="3" xr:uid="{00000000-0005-0000-0000-000031000000}"/>
    <cellStyle name="Normal 30" xfId="30" xr:uid="{00000000-0005-0000-0000-00004C000000}"/>
    <cellStyle name="Normal 31" xfId="31" xr:uid="{00000000-0005-0000-0000-00004D000000}"/>
    <cellStyle name="Normal 32" xfId="32" xr:uid="{00000000-0005-0000-0000-00004E000000}"/>
    <cellStyle name="Normal 33" xfId="33" xr:uid="{00000000-0005-0000-0000-00004F000000}"/>
    <cellStyle name="Normal 34" xfId="34" xr:uid="{00000000-0005-0000-0000-000050000000}"/>
    <cellStyle name="Normal 35" xfId="35" xr:uid="{00000000-0005-0000-0000-000051000000}"/>
    <cellStyle name="Normal 36" xfId="36" xr:uid="{00000000-0005-0000-0000-000052000000}"/>
    <cellStyle name="Normal 37" xfId="37" xr:uid="{00000000-0005-0000-0000-000053000000}"/>
    <cellStyle name="Normal 38" xfId="38" xr:uid="{00000000-0005-0000-0000-000054000000}"/>
    <cellStyle name="Normal 39" xfId="39" xr:uid="{00000000-0005-0000-0000-000055000000}"/>
    <cellStyle name="Normal 4" xfId="4" xr:uid="{00000000-0005-0000-0000-000032000000}"/>
    <cellStyle name="Normal 40" xfId="40" xr:uid="{00000000-0005-0000-0000-000056000000}"/>
    <cellStyle name="Normal 41" xfId="41" xr:uid="{00000000-0005-0000-0000-000057000000}"/>
    <cellStyle name="Normal 42" xfId="42" xr:uid="{00000000-0005-0000-0000-000058000000}"/>
    <cellStyle name="Normal 43" xfId="43" xr:uid="{00000000-0005-0000-0000-000059000000}"/>
    <cellStyle name="Normal 44" xfId="44" xr:uid="{00000000-0005-0000-0000-00005A000000}"/>
    <cellStyle name="Normal 45" xfId="45" xr:uid="{00000000-0005-0000-0000-00005B000000}"/>
    <cellStyle name="Normal 46" xfId="46" xr:uid="{00000000-0005-0000-0000-00005C000000}"/>
    <cellStyle name="Normal 47" xfId="47" xr:uid="{00000000-0005-0000-0000-00005D000000}"/>
    <cellStyle name="Normal 48" xfId="48" xr:uid="{00000000-0005-0000-0000-00005E000000}"/>
    <cellStyle name="Normal 49" xfId="49" xr:uid="{00000000-0005-0000-0000-00005F000000}"/>
    <cellStyle name="Normal 5" xfId="5" xr:uid="{00000000-0005-0000-0000-000033000000}"/>
    <cellStyle name="Normal 50" xfId="50" xr:uid="{00000000-0005-0000-0000-000060000000}"/>
    <cellStyle name="Normal 51" xfId="51" xr:uid="{00000000-0005-0000-0000-000061000000}"/>
    <cellStyle name="Normal 52" xfId="52" xr:uid="{00000000-0005-0000-0000-000062000000}"/>
    <cellStyle name="Normal 53" xfId="53" xr:uid="{00000000-0005-0000-0000-000063000000}"/>
    <cellStyle name="Normal 54" xfId="54" xr:uid="{00000000-0005-0000-0000-000064000000}"/>
    <cellStyle name="Normal 55" xfId="55" xr:uid="{00000000-0005-0000-0000-000065000000}"/>
    <cellStyle name="Normal 56" xfId="56" xr:uid="{00000000-0005-0000-0000-000066000000}"/>
    <cellStyle name="Normal 57" xfId="57" xr:uid="{00000000-0005-0000-0000-000067000000}"/>
    <cellStyle name="Normal 58" xfId="58" xr:uid="{00000000-0005-0000-0000-000068000000}"/>
    <cellStyle name="Normal 59" xfId="59" xr:uid="{00000000-0005-0000-0000-000069000000}"/>
    <cellStyle name="Normal 6" xfId="6" xr:uid="{00000000-0005-0000-0000-000034000000}"/>
    <cellStyle name="Normal 60" xfId="60" xr:uid="{00000000-0005-0000-0000-00006A000000}"/>
    <cellStyle name="Normal 61" xfId="61" xr:uid="{00000000-0005-0000-0000-00006B000000}"/>
    <cellStyle name="Normal 62" xfId="62" xr:uid="{00000000-0005-0000-0000-00006D000000}"/>
    <cellStyle name="Normal 63" xfId="64" xr:uid="{00000000-0005-0000-0000-00006E000000}"/>
    <cellStyle name="Normal 64" xfId="65" xr:uid="{00000000-0005-0000-0000-00006F000000}"/>
    <cellStyle name="Normal 65" xfId="66" xr:uid="{00000000-0005-0000-0000-000070000000}"/>
    <cellStyle name="Normal 66" xfId="67" xr:uid="{00000000-0005-0000-0000-000071000000}"/>
    <cellStyle name="Normal 67" xfId="68" xr:uid="{00000000-0005-0000-0000-000072000000}"/>
    <cellStyle name="Normal 68" xfId="69" xr:uid="{00000000-0005-0000-0000-000073000000}"/>
    <cellStyle name="Normal 69" xfId="70" xr:uid="{00000000-0005-0000-0000-000074000000}"/>
    <cellStyle name="Normal 7" xfId="7" xr:uid="{00000000-0005-0000-0000-000035000000}"/>
    <cellStyle name="Normal 8" xfId="8" xr:uid="{00000000-0005-0000-0000-000036000000}"/>
    <cellStyle name="Normal 9" xfId="9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67</xdr:row>
      <xdr:rowOff>0</xdr:rowOff>
    </xdr:from>
    <xdr:ext cx="9525" cy="733425"/>
    <xdr:sp macro="" textlink="">
      <xdr:nvSpPr>
        <xdr:cNvPr id="2" name="AutoShape 292" descr="mail?cmd=cookie">
          <a:extLst>
            <a:ext uri="{FF2B5EF4-FFF2-40B4-BE49-F238E27FC236}">
              <a16:creationId xmlns:a16="http://schemas.microsoft.com/office/drawing/2014/main" id="{51158BF7-8DF5-4AF1-A03D-1C53F4DB9AB6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67</xdr:row>
      <xdr:rowOff>0</xdr:rowOff>
    </xdr:from>
    <xdr:ext cx="9525" cy="733425"/>
    <xdr:sp macro="" textlink="">
      <xdr:nvSpPr>
        <xdr:cNvPr id="3" name="AutoShape 292" descr="mail?cmd=cookie">
          <a:extLst>
            <a:ext uri="{FF2B5EF4-FFF2-40B4-BE49-F238E27FC236}">
              <a16:creationId xmlns:a16="http://schemas.microsoft.com/office/drawing/2014/main" id="{2356C69D-099E-48D0-8FFC-35DF368C664B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67</xdr:row>
      <xdr:rowOff>0</xdr:rowOff>
    </xdr:from>
    <xdr:ext cx="9525" cy="733425"/>
    <xdr:sp macro="" textlink="">
      <xdr:nvSpPr>
        <xdr:cNvPr id="4" name="AutoShape 292" descr="mail?cmd=cookie">
          <a:extLst>
            <a:ext uri="{FF2B5EF4-FFF2-40B4-BE49-F238E27FC236}">
              <a16:creationId xmlns:a16="http://schemas.microsoft.com/office/drawing/2014/main" id="{D94DC1DB-F613-4659-85B7-56D4D164865C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67</xdr:row>
      <xdr:rowOff>0</xdr:rowOff>
    </xdr:from>
    <xdr:ext cx="9525" cy="733425"/>
    <xdr:sp macro="" textlink="">
      <xdr:nvSpPr>
        <xdr:cNvPr id="5" name="AutoShape 292" descr="mail?cmd=cookie">
          <a:extLst>
            <a:ext uri="{FF2B5EF4-FFF2-40B4-BE49-F238E27FC236}">
              <a16:creationId xmlns:a16="http://schemas.microsoft.com/office/drawing/2014/main" id="{7E02EDD5-741E-4187-A0CB-09D97ABE55C3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67</xdr:row>
      <xdr:rowOff>0</xdr:rowOff>
    </xdr:from>
    <xdr:ext cx="9525" cy="971550"/>
    <xdr:sp macro="" textlink="">
      <xdr:nvSpPr>
        <xdr:cNvPr id="6" name="AutoShape 292" descr="mail?cmd=cookie">
          <a:extLst>
            <a:ext uri="{FF2B5EF4-FFF2-40B4-BE49-F238E27FC236}">
              <a16:creationId xmlns:a16="http://schemas.microsoft.com/office/drawing/2014/main" id="{EC971FE9-B633-4D36-9504-1C07BF6E6DA8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67</xdr:row>
      <xdr:rowOff>0</xdr:rowOff>
    </xdr:from>
    <xdr:ext cx="9525" cy="971550"/>
    <xdr:sp macro="" textlink="">
      <xdr:nvSpPr>
        <xdr:cNvPr id="7" name="AutoShape 292" descr="mail?cmd=cookie">
          <a:extLst>
            <a:ext uri="{FF2B5EF4-FFF2-40B4-BE49-F238E27FC236}">
              <a16:creationId xmlns:a16="http://schemas.microsoft.com/office/drawing/2014/main" id="{EC5D2707-96D6-4072-AEF0-E7D55F880DEA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67</xdr:row>
      <xdr:rowOff>0</xdr:rowOff>
    </xdr:from>
    <xdr:ext cx="9525" cy="971550"/>
    <xdr:sp macro="" textlink="">
      <xdr:nvSpPr>
        <xdr:cNvPr id="8" name="AutoShape 292" descr="mail?cmd=cookie">
          <a:extLst>
            <a:ext uri="{FF2B5EF4-FFF2-40B4-BE49-F238E27FC236}">
              <a16:creationId xmlns:a16="http://schemas.microsoft.com/office/drawing/2014/main" id="{C03442E6-995B-4804-AC58-E607F0DA0C99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67</xdr:row>
      <xdr:rowOff>0</xdr:rowOff>
    </xdr:from>
    <xdr:ext cx="9525" cy="971550"/>
    <xdr:sp macro="" textlink="">
      <xdr:nvSpPr>
        <xdr:cNvPr id="9" name="AutoShape 292" descr="mail?cmd=cookie">
          <a:extLst>
            <a:ext uri="{FF2B5EF4-FFF2-40B4-BE49-F238E27FC236}">
              <a16:creationId xmlns:a16="http://schemas.microsoft.com/office/drawing/2014/main" id="{93ED3466-8947-44C3-9691-570F775BA51B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67</xdr:row>
      <xdr:rowOff>0</xdr:rowOff>
    </xdr:from>
    <xdr:ext cx="9525" cy="733425"/>
    <xdr:sp macro="" textlink="">
      <xdr:nvSpPr>
        <xdr:cNvPr id="10" name="AutoShape 292" descr="mail?cmd=cookie">
          <a:extLst>
            <a:ext uri="{FF2B5EF4-FFF2-40B4-BE49-F238E27FC236}">
              <a16:creationId xmlns:a16="http://schemas.microsoft.com/office/drawing/2014/main" id="{557A619A-D405-4033-A6A6-EF21CE12AF0A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67</xdr:row>
      <xdr:rowOff>0</xdr:rowOff>
    </xdr:from>
    <xdr:ext cx="9525" cy="733425"/>
    <xdr:sp macro="" textlink="">
      <xdr:nvSpPr>
        <xdr:cNvPr id="11" name="AutoShape 292" descr="mail?cmd=cookie">
          <a:extLst>
            <a:ext uri="{FF2B5EF4-FFF2-40B4-BE49-F238E27FC236}">
              <a16:creationId xmlns:a16="http://schemas.microsoft.com/office/drawing/2014/main" id="{63EAF94C-0ABD-4469-91DC-10A850C240FE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67</xdr:row>
      <xdr:rowOff>0</xdr:rowOff>
    </xdr:from>
    <xdr:ext cx="9525" cy="733425"/>
    <xdr:sp macro="" textlink="">
      <xdr:nvSpPr>
        <xdr:cNvPr id="12" name="AutoShape 292" descr="mail?cmd=cookie">
          <a:extLst>
            <a:ext uri="{FF2B5EF4-FFF2-40B4-BE49-F238E27FC236}">
              <a16:creationId xmlns:a16="http://schemas.microsoft.com/office/drawing/2014/main" id="{AEBB8175-BBDC-4E5C-8576-04DF49C5061F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67</xdr:row>
      <xdr:rowOff>0</xdr:rowOff>
    </xdr:from>
    <xdr:ext cx="9525" cy="733425"/>
    <xdr:sp macro="" textlink="">
      <xdr:nvSpPr>
        <xdr:cNvPr id="13" name="AutoShape 292" descr="mail?cmd=cookie">
          <a:extLst>
            <a:ext uri="{FF2B5EF4-FFF2-40B4-BE49-F238E27FC236}">
              <a16:creationId xmlns:a16="http://schemas.microsoft.com/office/drawing/2014/main" id="{DF3A2015-9FC0-43BA-907E-3E5FAEB704D1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67</xdr:row>
      <xdr:rowOff>0</xdr:rowOff>
    </xdr:from>
    <xdr:ext cx="9525" cy="971550"/>
    <xdr:sp macro="" textlink="">
      <xdr:nvSpPr>
        <xdr:cNvPr id="14" name="AutoShape 292" descr="mail?cmd=cookie">
          <a:extLst>
            <a:ext uri="{FF2B5EF4-FFF2-40B4-BE49-F238E27FC236}">
              <a16:creationId xmlns:a16="http://schemas.microsoft.com/office/drawing/2014/main" id="{2181B95A-CEEC-4C41-B3CB-C9D39A6A27C4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67</xdr:row>
      <xdr:rowOff>0</xdr:rowOff>
    </xdr:from>
    <xdr:ext cx="9525" cy="971550"/>
    <xdr:sp macro="" textlink="">
      <xdr:nvSpPr>
        <xdr:cNvPr id="15" name="AutoShape 292" descr="mail?cmd=cookie">
          <a:extLst>
            <a:ext uri="{FF2B5EF4-FFF2-40B4-BE49-F238E27FC236}">
              <a16:creationId xmlns:a16="http://schemas.microsoft.com/office/drawing/2014/main" id="{714BB8A0-71CD-4DB2-9EB4-2E282FF2EC18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67</xdr:row>
      <xdr:rowOff>0</xdr:rowOff>
    </xdr:from>
    <xdr:ext cx="9525" cy="733425"/>
    <xdr:sp macro="" textlink="">
      <xdr:nvSpPr>
        <xdr:cNvPr id="16" name="AutoShape 292" descr="mail?cmd=cookie">
          <a:extLst>
            <a:ext uri="{FF2B5EF4-FFF2-40B4-BE49-F238E27FC236}">
              <a16:creationId xmlns:a16="http://schemas.microsoft.com/office/drawing/2014/main" id="{E1B8B8F7-53D8-4577-B925-EEBDADFCF5BB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67</xdr:row>
      <xdr:rowOff>0</xdr:rowOff>
    </xdr:from>
    <xdr:ext cx="9525" cy="733425"/>
    <xdr:sp macro="" textlink="">
      <xdr:nvSpPr>
        <xdr:cNvPr id="17" name="AutoShape 292" descr="mail?cmd=cookie">
          <a:extLst>
            <a:ext uri="{FF2B5EF4-FFF2-40B4-BE49-F238E27FC236}">
              <a16:creationId xmlns:a16="http://schemas.microsoft.com/office/drawing/2014/main" id="{4CB17635-199F-42B0-932A-DDCF2D81EE82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67</xdr:row>
      <xdr:rowOff>0</xdr:rowOff>
    </xdr:from>
    <xdr:ext cx="9525" cy="733425"/>
    <xdr:sp macro="" textlink="">
      <xdr:nvSpPr>
        <xdr:cNvPr id="18" name="AutoShape 292" descr="mail?cmd=cookie">
          <a:extLst>
            <a:ext uri="{FF2B5EF4-FFF2-40B4-BE49-F238E27FC236}">
              <a16:creationId xmlns:a16="http://schemas.microsoft.com/office/drawing/2014/main" id="{B4D3D0AB-7691-4A6B-B579-AA7AAEB66A7A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67</xdr:row>
      <xdr:rowOff>0</xdr:rowOff>
    </xdr:from>
    <xdr:ext cx="9525" cy="733425"/>
    <xdr:sp macro="" textlink="">
      <xdr:nvSpPr>
        <xdr:cNvPr id="19" name="AutoShape 292" descr="mail?cmd=cookie">
          <a:extLst>
            <a:ext uri="{FF2B5EF4-FFF2-40B4-BE49-F238E27FC236}">
              <a16:creationId xmlns:a16="http://schemas.microsoft.com/office/drawing/2014/main" id="{F5D58122-29BE-447A-BBED-C7149CE0489B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67</xdr:row>
      <xdr:rowOff>0</xdr:rowOff>
    </xdr:from>
    <xdr:ext cx="9525" cy="971550"/>
    <xdr:sp macro="" textlink="">
      <xdr:nvSpPr>
        <xdr:cNvPr id="20" name="AutoShape 292" descr="mail?cmd=cookie">
          <a:extLst>
            <a:ext uri="{FF2B5EF4-FFF2-40B4-BE49-F238E27FC236}">
              <a16:creationId xmlns:a16="http://schemas.microsoft.com/office/drawing/2014/main" id="{29B17914-5812-4AFE-8689-270CFA0929A1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67</xdr:row>
      <xdr:rowOff>0</xdr:rowOff>
    </xdr:from>
    <xdr:ext cx="9525" cy="971550"/>
    <xdr:sp macro="" textlink="">
      <xdr:nvSpPr>
        <xdr:cNvPr id="21" name="AutoShape 292" descr="mail?cmd=cookie">
          <a:extLst>
            <a:ext uri="{FF2B5EF4-FFF2-40B4-BE49-F238E27FC236}">
              <a16:creationId xmlns:a16="http://schemas.microsoft.com/office/drawing/2014/main" id="{12094FAE-A52D-41AE-B3EB-DFC0AAEE68C4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67</xdr:row>
      <xdr:rowOff>0</xdr:rowOff>
    </xdr:from>
    <xdr:ext cx="9525" cy="971550"/>
    <xdr:sp macro="" textlink="">
      <xdr:nvSpPr>
        <xdr:cNvPr id="22" name="AutoShape 292" descr="mail?cmd=cookie">
          <a:extLst>
            <a:ext uri="{FF2B5EF4-FFF2-40B4-BE49-F238E27FC236}">
              <a16:creationId xmlns:a16="http://schemas.microsoft.com/office/drawing/2014/main" id="{525ABEB6-B32F-45FB-91B4-E1FD7E9E1B0C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67</xdr:row>
      <xdr:rowOff>0</xdr:rowOff>
    </xdr:from>
    <xdr:ext cx="9525" cy="971550"/>
    <xdr:sp macro="" textlink="">
      <xdr:nvSpPr>
        <xdr:cNvPr id="23" name="AutoShape 292" descr="mail?cmd=cookie">
          <a:extLst>
            <a:ext uri="{FF2B5EF4-FFF2-40B4-BE49-F238E27FC236}">
              <a16:creationId xmlns:a16="http://schemas.microsoft.com/office/drawing/2014/main" id="{280672EC-75DE-4864-897A-C0EFA99E6766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67</xdr:row>
      <xdr:rowOff>0</xdr:rowOff>
    </xdr:from>
    <xdr:ext cx="9525" cy="733425"/>
    <xdr:sp macro="" textlink="">
      <xdr:nvSpPr>
        <xdr:cNvPr id="24" name="AutoShape 292" descr="mail?cmd=cookie">
          <a:extLst>
            <a:ext uri="{FF2B5EF4-FFF2-40B4-BE49-F238E27FC236}">
              <a16:creationId xmlns:a16="http://schemas.microsoft.com/office/drawing/2014/main" id="{DC07486C-201C-466A-A42C-4F6F55C0AD61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67</xdr:row>
      <xdr:rowOff>0</xdr:rowOff>
    </xdr:from>
    <xdr:ext cx="9525" cy="733425"/>
    <xdr:sp macro="" textlink="">
      <xdr:nvSpPr>
        <xdr:cNvPr id="25" name="AutoShape 292" descr="mail?cmd=cookie">
          <a:extLst>
            <a:ext uri="{FF2B5EF4-FFF2-40B4-BE49-F238E27FC236}">
              <a16:creationId xmlns:a16="http://schemas.microsoft.com/office/drawing/2014/main" id="{8A187068-FF94-4277-8A75-4097C0E86DFD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67</xdr:row>
      <xdr:rowOff>0</xdr:rowOff>
    </xdr:from>
    <xdr:ext cx="9525" cy="733425"/>
    <xdr:sp macro="" textlink="">
      <xdr:nvSpPr>
        <xdr:cNvPr id="26" name="AutoShape 292" descr="mail?cmd=cookie">
          <a:extLst>
            <a:ext uri="{FF2B5EF4-FFF2-40B4-BE49-F238E27FC236}">
              <a16:creationId xmlns:a16="http://schemas.microsoft.com/office/drawing/2014/main" id="{76D222EB-62BC-432F-A7AA-D1251648429C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67</xdr:row>
      <xdr:rowOff>0</xdr:rowOff>
    </xdr:from>
    <xdr:ext cx="9525" cy="733425"/>
    <xdr:sp macro="" textlink="">
      <xdr:nvSpPr>
        <xdr:cNvPr id="27" name="AutoShape 292" descr="mail?cmd=cookie">
          <a:extLst>
            <a:ext uri="{FF2B5EF4-FFF2-40B4-BE49-F238E27FC236}">
              <a16:creationId xmlns:a16="http://schemas.microsoft.com/office/drawing/2014/main" id="{3E068D3D-C20A-4847-9ED6-1E419376FD2F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67</xdr:row>
      <xdr:rowOff>0</xdr:rowOff>
    </xdr:from>
    <xdr:ext cx="9525" cy="971550"/>
    <xdr:sp macro="" textlink="">
      <xdr:nvSpPr>
        <xdr:cNvPr id="28" name="AutoShape 292" descr="mail?cmd=cookie">
          <a:extLst>
            <a:ext uri="{FF2B5EF4-FFF2-40B4-BE49-F238E27FC236}">
              <a16:creationId xmlns:a16="http://schemas.microsoft.com/office/drawing/2014/main" id="{A9B3822B-60D7-4699-9ED1-23A19DA6514C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67</xdr:row>
      <xdr:rowOff>0</xdr:rowOff>
    </xdr:from>
    <xdr:ext cx="9525" cy="971550"/>
    <xdr:sp macro="" textlink="">
      <xdr:nvSpPr>
        <xdr:cNvPr id="29" name="AutoShape 292" descr="mail?cmd=cookie">
          <a:extLst>
            <a:ext uri="{FF2B5EF4-FFF2-40B4-BE49-F238E27FC236}">
              <a16:creationId xmlns:a16="http://schemas.microsoft.com/office/drawing/2014/main" id="{2D877480-4501-44AF-8E7E-C5823DD6DB7F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733425"/>
    <xdr:sp macro="" textlink="">
      <xdr:nvSpPr>
        <xdr:cNvPr id="30" name="AutoShape 292" descr="mail?cmd=cookie">
          <a:extLst>
            <a:ext uri="{FF2B5EF4-FFF2-40B4-BE49-F238E27FC236}">
              <a16:creationId xmlns:a16="http://schemas.microsoft.com/office/drawing/2014/main" id="{57BF6139-3D4C-42E4-AE51-71C820B85BFD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733425"/>
    <xdr:sp macro="" textlink="">
      <xdr:nvSpPr>
        <xdr:cNvPr id="31" name="AutoShape 292" descr="mail?cmd=cookie">
          <a:extLst>
            <a:ext uri="{FF2B5EF4-FFF2-40B4-BE49-F238E27FC236}">
              <a16:creationId xmlns:a16="http://schemas.microsoft.com/office/drawing/2014/main" id="{160A3C67-C06B-46CB-969B-57779FA3F2E3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733425"/>
    <xdr:sp macro="" textlink="">
      <xdr:nvSpPr>
        <xdr:cNvPr id="32" name="AutoShape 292" descr="mail?cmd=cookie">
          <a:extLst>
            <a:ext uri="{FF2B5EF4-FFF2-40B4-BE49-F238E27FC236}">
              <a16:creationId xmlns:a16="http://schemas.microsoft.com/office/drawing/2014/main" id="{960877DA-DDFB-4976-B9E0-BBEFFC967289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733425"/>
    <xdr:sp macro="" textlink="">
      <xdr:nvSpPr>
        <xdr:cNvPr id="33" name="AutoShape 292" descr="mail?cmd=cookie">
          <a:extLst>
            <a:ext uri="{FF2B5EF4-FFF2-40B4-BE49-F238E27FC236}">
              <a16:creationId xmlns:a16="http://schemas.microsoft.com/office/drawing/2014/main" id="{009E56FE-63AD-4EAE-8E33-359BFA559ADD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971550"/>
    <xdr:sp macro="" textlink="">
      <xdr:nvSpPr>
        <xdr:cNvPr id="34" name="AutoShape 292" descr="mail?cmd=cookie">
          <a:extLst>
            <a:ext uri="{FF2B5EF4-FFF2-40B4-BE49-F238E27FC236}">
              <a16:creationId xmlns:a16="http://schemas.microsoft.com/office/drawing/2014/main" id="{F3877482-3EED-4113-8DFF-144F00B60C57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971550"/>
    <xdr:sp macro="" textlink="">
      <xdr:nvSpPr>
        <xdr:cNvPr id="35" name="AutoShape 292" descr="mail?cmd=cookie">
          <a:extLst>
            <a:ext uri="{FF2B5EF4-FFF2-40B4-BE49-F238E27FC236}">
              <a16:creationId xmlns:a16="http://schemas.microsoft.com/office/drawing/2014/main" id="{40427F53-648D-40BF-9AE7-2EF891C93E82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971550"/>
    <xdr:sp macro="" textlink="">
      <xdr:nvSpPr>
        <xdr:cNvPr id="36" name="AutoShape 292" descr="mail?cmd=cookie">
          <a:extLst>
            <a:ext uri="{FF2B5EF4-FFF2-40B4-BE49-F238E27FC236}">
              <a16:creationId xmlns:a16="http://schemas.microsoft.com/office/drawing/2014/main" id="{E66C43F9-6391-4B60-9EF1-257660424B9C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971550"/>
    <xdr:sp macro="" textlink="">
      <xdr:nvSpPr>
        <xdr:cNvPr id="37" name="AutoShape 292" descr="mail?cmd=cookie">
          <a:extLst>
            <a:ext uri="{FF2B5EF4-FFF2-40B4-BE49-F238E27FC236}">
              <a16:creationId xmlns:a16="http://schemas.microsoft.com/office/drawing/2014/main" id="{942BEB20-746A-45A7-A41E-6265C5568401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733425"/>
    <xdr:sp macro="" textlink="">
      <xdr:nvSpPr>
        <xdr:cNvPr id="38" name="AutoShape 292" descr="mail?cmd=cookie">
          <a:extLst>
            <a:ext uri="{FF2B5EF4-FFF2-40B4-BE49-F238E27FC236}">
              <a16:creationId xmlns:a16="http://schemas.microsoft.com/office/drawing/2014/main" id="{16257D0A-10EF-4D33-9D41-8FF46613790E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733425"/>
    <xdr:sp macro="" textlink="">
      <xdr:nvSpPr>
        <xdr:cNvPr id="39" name="AutoShape 292" descr="mail?cmd=cookie">
          <a:extLst>
            <a:ext uri="{FF2B5EF4-FFF2-40B4-BE49-F238E27FC236}">
              <a16:creationId xmlns:a16="http://schemas.microsoft.com/office/drawing/2014/main" id="{D364FEF9-9D38-4352-83FB-ADA44DA9CBDE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733425"/>
    <xdr:sp macro="" textlink="">
      <xdr:nvSpPr>
        <xdr:cNvPr id="40" name="AutoShape 292" descr="mail?cmd=cookie">
          <a:extLst>
            <a:ext uri="{FF2B5EF4-FFF2-40B4-BE49-F238E27FC236}">
              <a16:creationId xmlns:a16="http://schemas.microsoft.com/office/drawing/2014/main" id="{A8D8912F-5A26-4B6F-BF33-CE559CA4B791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733425"/>
    <xdr:sp macro="" textlink="">
      <xdr:nvSpPr>
        <xdr:cNvPr id="41" name="AutoShape 292" descr="mail?cmd=cookie">
          <a:extLst>
            <a:ext uri="{FF2B5EF4-FFF2-40B4-BE49-F238E27FC236}">
              <a16:creationId xmlns:a16="http://schemas.microsoft.com/office/drawing/2014/main" id="{D8B36936-8492-49CD-8E47-7BBB5AC25704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971550"/>
    <xdr:sp macro="" textlink="">
      <xdr:nvSpPr>
        <xdr:cNvPr id="42" name="AutoShape 292" descr="mail?cmd=cookie">
          <a:extLst>
            <a:ext uri="{FF2B5EF4-FFF2-40B4-BE49-F238E27FC236}">
              <a16:creationId xmlns:a16="http://schemas.microsoft.com/office/drawing/2014/main" id="{B399F966-59F8-481D-9C52-D1F1E31FB23B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971550"/>
    <xdr:sp macro="" textlink="">
      <xdr:nvSpPr>
        <xdr:cNvPr id="43" name="AutoShape 292" descr="mail?cmd=cookie">
          <a:extLst>
            <a:ext uri="{FF2B5EF4-FFF2-40B4-BE49-F238E27FC236}">
              <a16:creationId xmlns:a16="http://schemas.microsoft.com/office/drawing/2014/main" id="{4B998A2F-C987-4D70-A546-B2CBD740ED33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733425"/>
    <xdr:sp macro="" textlink="">
      <xdr:nvSpPr>
        <xdr:cNvPr id="44" name="AutoShape 292" descr="mail?cmd=cookie">
          <a:extLst>
            <a:ext uri="{FF2B5EF4-FFF2-40B4-BE49-F238E27FC236}">
              <a16:creationId xmlns:a16="http://schemas.microsoft.com/office/drawing/2014/main" id="{CE9E0484-4816-4F34-AB7B-22A77F42323D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733425"/>
    <xdr:sp macro="" textlink="">
      <xdr:nvSpPr>
        <xdr:cNvPr id="45" name="AutoShape 292" descr="mail?cmd=cookie">
          <a:extLst>
            <a:ext uri="{FF2B5EF4-FFF2-40B4-BE49-F238E27FC236}">
              <a16:creationId xmlns:a16="http://schemas.microsoft.com/office/drawing/2014/main" id="{21832B0F-52F4-40F8-8B27-9CF6B5BF222E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733425"/>
    <xdr:sp macro="" textlink="">
      <xdr:nvSpPr>
        <xdr:cNvPr id="46" name="AutoShape 292" descr="mail?cmd=cookie">
          <a:extLst>
            <a:ext uri="{FF2B5EF4-FFF2-40B4-BE49-F238E27FC236}">
              <a16:creationId xmlns:a16="http://schemas.microsoft.com/office/drawing/2014/main" id="{7DCA62BD-AFB9-487E-A5DB-36B8FEBE328D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733425"/>
    <xdr:sp macro="" textlink="">
      <xdr:nvSpPr>
        <xdr:cNvPr id="47" name="AutoShape 292" descr="mail?cmd=cookie">
          <a:extLst>
            <a:ext uri="{FF2B5EF4-FFF2-40B4-BE49-F238E27FC236}">
              <a16:creationId xmlns:a16="http://schemas.microsoft.com/office/drawing/2014/main" id="{F4EC5FB9-5815-42C4-80E2-436A2BC92DA1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971550"/>
    <xdr:sp macro="" textlink="">
      <xdr:nvSpPr>
        <xdr:cNvPr id="48" name="AutoShape 292" descr="mail?cmd=cookie">
          <a:extLst>
            <a:ext uri="{FF2B5EF4-FFF2-40B4-BE49-F238E27FC236}">
              <a16:creationId xmlns:a16="http://schemas.microsoft.com/office/drawing/2014/main" id="{3BFA3D10-2B98-4E5B-8629-AA04E7EE8598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971550"/>
    <xdr:sp macro="" textlink="">
      <xdr:nvSpPr>
        <xdr:cNvPr id="49" name="AutoShape 292" descr="mail?cmd=cookie">
          <a:extLst>
            <a:ext uri="{FF2B5EF4-FFF2-40B4-BE49-F238E27FC236}">
              <a16:creationId xmlns:a16="http://schemas.microsoft.com/office/drawing/2014/main" id="{8ABFE931-E806-401D-99D0-BD4DB68AEE56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971550"/>
    <xdr:sp macro="" textlink="">
      <xdr:nvSpPr>
        <xdr:cNvPr id="50" name="AutoShape 292" descr="mail?cmd=cookie">
          <a:extLst>
            <a:ext uri="{FF2B5EF4-FFF2-40B4-BE49-F238E27FC236}">
              <a16:creationId xmlns:a16="http://schemas.microsoft.com/office/drawing/2014/main" id="{80D6A2FF-A71C-4AB4-AE40-687DCC1F8975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971550"/>
    <xdr:sp macro="" textlink="">
      <xdr:nvSpPr>
        <xdr:cNvPr id="51" name="AutoShape 292" descr="mail?cmd=cookie">
          <a:extLst>
            <a:ext uri="{FF2B5EF4-FFF2-40B4-BE49-F238E27FC236}">
              <a16:creationId xmlns:a16="http://schemas.microsoft.com/office/drawing/2014/main" id="{B26EFEC8-FE4B-4653-BC3A-0C70C4B9513D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733425"/>
    <xdr:sp macro="" textlink="">
      <xdr:nvSpPr>
        <xdr:cNvPr id="52" name="AutoShape 292" descr="mail?cmd=cookie">
          <a:extLst>
            <a:ext uri="{FF2B5EF4-FFF2-40B4-BE49-F238E27FC236}">
              <a16:creationId xmlns:a16="http://schemas.microsoft.com/office/drawing/2014/main" id="{956FA632-BB4E-4EBD-B1E4-BC567724705F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733425"/>
    <xdr:sp macro="" textlink="">
      <xdr:nvSpPr>
        <xdr:cNvPr id="53" name="AutoShape 292" descr="mail?cmd=cookie">
          <a:extLst>
            <a:ext uri="{FF2B5EF4-FFF2-40B4-BE49-F238E27FC236}">
              <a16:creationId xmlns:a16="http://schemas.microsoft.com/office/drawing/2014/main" id="{74CB4582-17D3-4219-A88D-F3BE8A1AF145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733425"/>
    <xdr:sp macro="" textlink="">
      <xdr:nvSpPr>
        <xdr:cNvPr id="54" name="AutoShape 292" descr="mail?cmd=cookie">
          <a:extLst>
            <a:ext uri="{FF2B5EF4-FFF2-40B4-BE49-F238E27FC236}">
              <a16:creationId xmlns:a16="http://schemas.microsoft.com/office/drawing/2014/main" id="{E2800820-D634-462C-8ED5-17ED46F7BBBB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733425"/>
    <xdr:sp macro="" textlink="">
      <xdr:nvSpPr>
        <xdr:cNvPr id="55" name="AutoShape 292" descr="mail?cmd=cookie">
          <a:extLst>
            <a:ext uri="{FF2B5EF4-FFF2-40B4-BE49-F238E27FC236}">
              <a16:creationId xmlns:a16="http://schemas.microsoft.com/office/drawing/2014/main" id="{2901E7B6-7AB6-4407-8DE3-67F2E1B9363C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971550"/>
    <xdr:sp macro="" textlink="">
      <xdr:nvSpPr>
        <xdr:cNvPr id="56" name="AutoShape 292" descr="mail?cmd=cookie">
          <a:extLst>
            <a:ext uri="{FF2B5EF4-FFF2-40B4-BE49-F238E27FC236}">
              <a16:creationId xmlns:a16="http://schemas.microsoft.com/office/drawing/2014/main" id="{16CF8054-9CDD-4278-A9B3-81B353DAAF5E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65</xdr:row>
      <xdr:rowOff>0</xdr:rowOff>
    </xdr:from>
    <xdr:ext cx="9525" cy="971550"/>
    <xdr:sp macro="" textlink="">
      <xdr:nvSpPr>
        <xdr:cNvPr id="57" name="AutoShape 292" descr="mail?cmd=cookie">
          <a:extLst>
            <a:ext uri="{FF2B5EF4-FFF2-40B4-BE49-F238E27FC236}">
              <a16:creationId xmlns:a16="http://schemas.microsoft.com/office/drawing/2014/main" id="{ED07A5B3-1328-4B2F-AA78-801BF0683289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f.%20Anekset%20e%20reja%208%20Mujor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ksi nr.1"/>
      <sheetName val="Aneksi nr.1.1"/>
      <sheetName val="Aneksi 1.2"/>
      <sheetName val="Aneksi 2.0 Planif"/>
      <sheetName val="Aneksi 2.0 Polici"/>
      <sheetName val="Aneksi 2.0 Gard"/>
      <sheetName val="Aneksi 2.0 Pref"/>
      <sheetName val="Aneksi 2.0 GJC"/>
      <sheetName val="Aneksi 2.1 Planif"/>
      <sheetName val="Aneksi 2.1 Polici"/>
      <sheetName val="Aneksi 2.1 Gard"/>
      <sheetName val="Aneksi 2.1 Pref"/>
      <sheetName val="Aneksi 2.1 GJC"/>
      <sheetName val="Aneksi 3 Planif"/>
      <sheetName val="Aneksi 3 Polici"/>
      <sheetName val="Aneksi 3 Gard"/>
      <sheetName val="Aneksi 3 Pref"/>
      <sheetName val="Aneksi 3 GJC"/>
    </sheetNames>
    <sheetDataSet>
      <sheetData sheetId="0"/>
      <sheetData sheetId="1"/>
      <sheetData sheetId="2"/>
      <sheetData sheetId="3"/>
      <sheetData sheetId="4"/>
      <sheetData sheetId="5"/>
      <sheetData sheetId="6">
        <row r="45">
          <cell r="K45">
            <v>626999</v>
          </cell>
        </row>
        <row r="46">
          <cell r="K46">
            <v>852000</v>
          </cell>
        </row>
        <row r="50">
          <cell r="K50">
            <v>614880</v>
          </cell>
        </row>
        <row r="62">
          <cell r="K62">
            <v>237000</v>
          </cell>
        </row>
        <row r="63">
          <cell r="K63">
            <v>2300</v>
          </cell>
        </row>
        <row r="66">
          <cell r="K66">
            <v>1346000</v>
          </cell>
        </row>
        <row r="67">
          <cell r="K67">
            <v>2400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09B3F-B6B2-4E96-9440-FE75A488DBB6}">
  <dimension ref="A1:O44"/>
  <sheetViews>
    <sheetView tabSelected="1" workbookViewId="0">
      <selection activeCell="Q8" sqref="Q8"/>
    </sheetView>
  </sheetViews>
  <sheetFormatPr defaultRowHeight="15"/>
  <cols>
    <col min="1" max="1" width="0.7109375" customWidth="1"/>
    <col min="2" max="2" width="2" customWidth="1"/>
    <col min="3" max="3" width="4.42578125" customWidth="1"/>
    <col min="4" max="4" width="40.42578125" customWidth="1"/>
    <col min="5" max="5" width="14.42578125" customWidth="1"/>
    <col min="7" max="7" width="14.28515625" customWidth="1"/>
    <col min="8" max="8" width="7.140625" customWidth="1"/>
    <col min="9" max="9" width="14" customWidth="1"/>
    <col min="10" max="10" width="6.7109375" customWidth="1"/>
    <col min="11" max="11" width="13.85546875" customWidth="1"/>
    <col min="12" max="12" width="14.140625" customWidth="1"/>
    <col min="13" max="13" width="7.140625" customWidth="1"/>
    <col min="14" max="14" width="13.42578125" customWidth="1"/>
    <col min="15" max="15" width="5.85546875" customWidth="1"/>
  </cols>
  <sheetData>
    <row r="1" spans="1:15">
      <c r="A1" s="3"/>
      <c r="B1" s="45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3"/>
      <c r="B2" s="336" t="s">
        <v>0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</row>
    <row r="3" spans="1:15">
      <c r="A3" s="3"/>
      <c r="B3" s="337" t="s">
        <v>559</v>
      </c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</row>
    <row r="4" spans="1:15" ht="15.75" thickBot="1">
      <c r="A4" s="3"/>
      <c r="B4" s="338" t="s">
        <v>1</v>
      </c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</row>
    <row r="5" spans="1:15" ht="15.75" thickTop="1">
      <c r="A5" s="45"/>
      <c r="B5" s="339" t="s">
        <v>2</v>
      </c>
      <c r="C5" s="339"/>
      <c r="D5" s="340" t="s">
        <v>3</v>
      </c>
      <c r="E5" s="340"/>
      <c r="F5" s="340"/>
      <c r="G5" s="341" t="s">
        <v>4</v>
      </c>
      <c r="H5" s="341"/>
      <c r="I5" s="341"/>
      <c r="J5" s="341"/>
      <c r="K5" s="342" t="s">
        <v>5</v>
      </c>
      <c r="L5" s="342"/>
      <c r="M5" s="342"/>
      <c r="N5" s="342"/>
      <c r="O5" s="342"/>
    </row>
    <row r="6" spans="1:15" ht="15.75" thickBot="1">
      <c r="A6" s="3"/>
      <c r="B6" s="347" t="s">
        <v>6</v>
      </c>
      <c r="C6" s="347"/>
      <c r="D6" s="347"/>
      <c r="E6" s="348" t="s">
        <v>7</v>
      </c>
      <c r="F6" s="348"/>
      <c r="G6" s="348"/>
      <c r="H6" s="348"/>
      <c r="I6" s="348"/>
      <c r="J6" s="348"/>
      <c r="K6" s="348"/>
      <c r="L6" s="348"/>
      <c r="M6" s="348"/>
      <c r="N6" s="348"/>
      <c r="O6" s="348"/>
    </row>
    <row r="7" spans="1:15" ht="19.5" customHeight="1" thickTop="1" thickBot="1">
      <c r="A7" s="3"/>
      <c r="B7" s="347"/>
      <c r="C7" s="347"/>
      <c r="D7" s="347"/>
      <c r="E7" s="349" t="s">
        <v>497</v>
      </c>
      <c r="F7" s="349"/>
      <c r="G7" s="349" t="s">
        <v>8</v>
      </c>
      <c r="H7" s="349"/>
      <c r="I7" s="349" t="s">
        <v>8</v>
      </c>
      <c r="J7" s="349"/>
      <c r="K7" s="92" t="s">
        <v>8</v>
      </c>
      <c r="L7" s="350" t="s">
        <v>8</v>
      </c>
      <c r="M7" s="350"/>
      <c r="N7" s="351" t="s">
        <v>9</v>
      </c>
      <c r="O7" s="343" t="s">
        <v>10</v>
      </c>
    </row>
    <row r="8" spans="1:15" ht="48" customHeight="1" thickTop="1" thickBot="1">
      <c r="A8" s="3"/>
      <c r="B8" s="347"/>
      <c r="C8" s="347"/>
      <c r="D8" s="347"/>
      <c r="E8" s="4" t="s">
        <v>11</v>
      </c>
      <c r="F8" s="5" t="s">
        <v>12</v>
      </c>
      <c r="G8" s="6" t="s">
        <v>498</v>
      </c>
      <c r="H8" s="7" t="s">
        <v>12</v>
      </c>
      <c r="I8" s="6" t="s">
        <v>499</v>
      </c>
      <c r="J8" s="7" t="s">
        <v>12</v>
      </c>
      <c r="K8" s="8" t="s">
        <v>13</v>
      </c>
      <c r="L8" s="6" t="s">
        <v>14</v>
      </c>
      <c r="M8" s="7" t="s">
        <v>12</v>
      </c>
      <c r="N8" s="351"/>
      <c r="O8" s="343"/>
    </row>
    <row r="9" spans="1:15" ht="16.5" thickTop="1" thickBot="1">
      <c r="A9" s="3"/>
      <c r="B9" s="347"/>
      <c r="C9" s="347"/>
      <c r="D9" s="347"/>
      <c r="E9" s="9" t="s">
        <v>15</v>
      </c>
      <c r="F9" s="9" t="s">
        <v>16</v>
      </c>
      <c r="G9" s="9" t="s">
        <v>17</v>
      </c>
      <c r="H9" s="9" t="s">
        <v>18</v>
      </c>
      <c r="I9" s="9" t="s">
        <v>19</v>
      </c>
      <c r="J9" s="9" t="s">
        <v>20</v>
      </c>
      <c r="K9" s="9" t="s">
        <v>21</v>
      </c>
      <c r="L9" s="9" t="s">
        <v>22</v>
      </c>
      <c r="M9" s="9" t="s">
        <v>23</v>
      </c>
      <c r="N9" s="9" t="s">
        <v>24</v>
      </c>
      <c r="O9" s="10" t="s">
        <v>25</v>
      </c>
    </row>
    <row r="10" spans="1:15" ht="15.75" thickTop="1">
      <c r="A10" s="3"/>
      <c r="B10" s="344" t="s">
        <v>26</v>
      </c>
      <c r="C10" s="344"/>
      <c r="D10" s="344"/>
      <c r="E10" s="11"/>
      <c r="F10" s="12"/>
      <c r="G10" s="11"/>
      <c r="H10" s="12"/>
      <c r="I10" s="11"/>
      <c r="J10" s="12"/>
      <c r="K10" s="13"/>
      <c r="L10" s="11"/>
      <c r="M10" s="12"/>
      <c r="N10" s="11"/>
      <c r="O10" s="14"/>
    </row>
    <row r="11" spans="1:15" ht="22.5" customHeight="1">
      <c r="A11" s="3"/>
      <c r="B11" s="345" t="s">
        <v>27</v>
      </c>
      <c r="C11" s="345"/>
      <c r="D11" s="15" t="s">
        <v>28</v>
      </c>
      <c r="E11" s="11"/>
      <c r="F11" s="12"/>
      <c r="G11" s="11"/>
      <c r="H11" s="12"/>
      <c r="I11" s="11"/>
      <c r="J11" s="12"/>
      <c r="K11" s="16"/>
      <c r="L11" s="11"/>
      <c r="M11" s="12"/>
      <c r="N11" s="11"/>
      <c r="O11" s="14"/>
    </row>
    <row r="12" spans="1:15">
      <c r="A12" s="3"/>
      <c r="B12" s="346" t="s">
        <v>29</v>
      </c>
      <c r="C12" s="346"/>
      <c r="D12" s="28" t="s">
        <v>30</v>
      </c>
      <c r="E12" s="29">
        <v>1578650722.8499999</v>
      </c>
      <c r="F12" s="30">
        <v>5.5</v>
      </c>
      <c r="G12" s="30">
        <v>1675344000</v>
      </c>
      <c r="H12" s="30">
        <v>5.4</v>
      </c>
      <c r="I12" s="30">
        <f>1692799220+5000000</f>
        <v>1697799220</v>
      </c>
      <c r="J12" s="30">
        <v>5.4</v>
      </c>
      <c r="K12" s="30">
        <f>I12-G12</f>
        <v>22455220</v>
      </c>
      <c r="L12" s="30">
        <f>998123455+1305090</f>
        <v>999428545</v>
      </c>
      <c r="M12" s="30">
        <v>5.6</v>
      </c>
      <c r="N12" s="30">
        <f>I12-L12</f>
        <v>698370675</v>
      </c>
      <c r="O12" s="31">
        <f>L12/I12*100</f>
        <v>58.866121107064707</v>
      </c>
    </row>
    <row r="13" spans="1:15">
      <c r="A13" s="3"/>
      <c r="B13" s="346" t="s">
        <v>31</v>
      </c>
      <c r="C13" s="346"/>
      <c r="D13" s="28" t="s">
        <v>32</v>
      </c>
      <c r="E13" s="29">
        <v>617029874.45000005</v>
      </c>
      <c r="F13" s="30">
        <v>2.2000000000000002</v>
      </c>
      <c r="G13" s="30">
        <v>703327000</v>
      </c>
      <c r="H13" s="30">
        <v>2.2999999999999998</v>
      </c>
      <c r="I13" s="30">
        <v>706047000</v>
      </c>
      <c r="J13" s="30">
        <v>2.2999999999999998</v>
      </c>
      <c r="K13" s="30">
        <f t="shared" ref="K13:K16" si="0">I13-G13</f>
        <v>2720000</v>
      </c>
      <c r="L13" s="30">
        <f>411541089+2400+2260+1346590+236900</f>
        <v>413129239</v>
      </c>
      <c r="M13" s="30">
        <v>2.2999999999999998</v>
      </c>
      <c r="N13" s="30">
        <f t="shared" ref="N13:N16" si="1">I13-L13</f>
        <v>292917761</v>
      </c>
      <c r="O13" s="31">
        <f t="shared" ref="O13:O17" si="2">L13/I13*100</f>
        <v>58.512994035807822</v>
      </c>
    </row>
    <row r="14" spans="1:15">
      <c r="A14" s="3"/>
      <c r="B14" s="346" t="s">
        <v>33</v>
      </c>
      <c r="C14" s="346"/>
      <c r="D14" s="28" t="s">
        <v>34</v>
      </c>
      <c r="E14" s="29">
        <v>687057592.02999997</v>
      </c>
      <c r="F14" s="30">
        <v>2.4</v>
      </c>
      <c r="G14" s="30">
        <v>830742000</v>
      </c>
      <c r="H14" s="30">
        <v>2.7</v>
      </c>
      <c r="I14" s="30">
        <v>898542000</v>
      </c>
      <c r="J14" s="30">
        <v>2.7</v>
      </c>
      <c r="K14" s="30">
        <f t="shared" si="0"/>
        <v>67800000</v>
      </c>
      <c r="L14" s="30">
        <v>550229588</v>
      </c>
      <c r="M14" s="30">
        <v>2.7</v>
      </c>
      <c r="N14" s="30">
        <f t="shared" si="1"/>
        <v>348312412</v>
      </c>
      <c r="O14" s="31">
        <f t="shared" si="2"/>
        <v>61.235822922022564</v>
      </c>
    </row>
    <row r="15" spans="1:15">
      <c r="A15" s="3"/>
      <c r="B15" s="346" t="s">
        <v>35</v>
      </c>
      <c r="C15" s="346"/>
      <c r="D15" s="28" t="s">
        <v>36</v>
      </c>
      <c r="E15" s="29">
        <v>23380552699.080002</v>
      </c>
      <c r="F15" s="30">
        <v>81.8</v>
      </c>
      <c r="G15" s="30">
        <v>25257139000</v>
      </c>
      <c r="H15" s="30">
        <v>81.5</v>
      </c>
      <c r="I15" s="30">
        <v>25330707000</v>
      </c>
      <c r="J15" s="30">
        <v>81.5</v>
      </c>
      <c r="K15" s="30">
        <f t="shared" si="0"/>
        <v>73568000</v>
      </c>
      <c r="L15" s="30">
        <f>15152468212+399960+57707060</f>
        <v>15210575232</v>
      </c>
      <c r="M15" s="30">
        <v>80.8</v>
      </c>
      <c r="N15" s="30">
        <f t="shared" si="1"/>
        <v>10120131768</v>
      </c>
      <c r="O15" s="31">
        <f t="shared" si="2"/>
        <v>60.047969573056136</v>
      </c>
    </row>
    <row r="16" spans="1:15">
      <c r="A16" s="3"/>
      <c r="B16" s="346" t="s">
        <v>37</v>
      </c>
      <c r="C16" s="346"/>
      <c r="D16" s="28" t="s">
        <v>38</v>
      </c>
      <c r="E16" s="29">
        <v>2332841117.2399998</v>
      </c>
      <c r="F16" s="30">
        <v>8.1999999999999993</v>
      </c>
      <c r="G16" s="30">
        <v>2540000000</v>
      </c>
      <c r="H16" s="30">
        <v>8.1999999999999993</v>
      </c>
      <c r="I16" s="30">
        <v>2542000000</v>
      </c>
      <c r="J16" s="30">
        <v>8.1999999999999993</v>
      </c>
      <c r="K16" s="30">
        <f t="shared" si="0"/>
        <v>2000000</v>
      </c>
      <c r="L16" s="30">
        <v>1649215256</v>
      </c>
      <c r="M16" s="30">
        <v>8.6</v>
      </c>
      <c r="N16" s="30">
        <f t="shared" si="1"/>
        <v>892784744</v>
      </c>
      <c r="O16" s="31">
        <f t="shared" si="2"/>
        <v>64.878648937844218</v>
      </c>
    </row>
    <row r="17" spans="1:15" ht="20.25" customHeight="1">
      <c r="A17" s="3"/>
      <c r="B17" s="346"/>
      <c r="C17" s="346"/>
      <c r="D17" s="32" t="s">
        <v>39</v>
      </c>
      <c r="E17" s="33">
        <v>28596132005.650002</v>
      </c>
      <c r="F17" s="34">
        <v>100</v>
      </c>
      <c r="G17" s="34">
        <v>31006552000</v>
      </c>
      <c r="H17" s="34">
        <v>100</v>
      </c>
      <c r="I17" s="34">
        <f>SUM(I12:I16)</f>
        <v>31175095220</v>
      </c>
      <c r="J17" s="34">
        <v>100</v>
      </c>
      <c r="K17" s="34">
        <f>SUM(K12:K16)</f>
        <v>168543220</v>
      </c>
      <c r="L17" s="34">
        <f>SUM(L12:L16)</f>
        <v>18822577860</v>
      </c>
      <c r="M17" s="34">
        <v>100</v>
      </c>
      <c r="N17" s="34">
        <f>SUM(N12:N16)</f>
        <v>12352517360</v>
      </c>
      <c r="O17" s="35">
        <f t="shared" si="2"/>
        <v>60.376969908738587</v>
      </c>
    </row>
    <row r="18" spans="1:15" ht="17.25" customHeight="1">
      <c r="A18" s="3"/>
      <c r="B18" s="346"/>
      <c r="C18" s="346"/>
      <c r="D18" s="32" t="s">
        <v>40</v>
      </c>
      <c r="E18" s="33">
        <v>165582272.81999999</v>
      </c>
      <c r="F18" s="34"/>
      <c r="G18" s="34"/>
      <c r="H18" s="34"/>
      <c r="I18" s="34"/>
      <c r="J18" s="34"/>
      <c r="K18" s="34"/>
      <c r="L18" s="34">
        <v>129788023</v>
      </c>
      <c r="M18" s="34"/>
      <c r="N18" s="34"/>
      <c r="O18" s="35"/>
    </row>
    <row r="19" spans="1:15" ht="15.75" thickBot="1">
      <c r="A19" s="3"/>
      <c r="B19" s="346"/>
      <c r="C19" s="346"/>
      <c r="D19" s="32" t="s">
        <v>41</v>
      </c>
      <c r="E19" s="33">
        <v>28761714278.470001</v>
      </c>
      <c r="F19" s="34"/>
      <c r="G19" s="34"/>
      <c r="H19" s="34"/>
      <c r="I19" s="34"/>
      <c r="J19" s="34"/>
      <c r="K19" s="34"/>
      <c r="L19" s="34">
        <f>L17+L18</f>
        <v>18952365883</v>
      </c>
      <c r="M19" s="34"/>
      <c r="N19" s="34"/>
      <c r="O19" s="35">
        <f>L19/I17*100</f>
        <v>60.793289480769062</v>
      </c>
    </row>
    <row r="20" spans="1:15" ht="15.75" thickTop="1">
      <c r="A20" s="3"/>
      <c r="B20" s="352" t="s">
        <v>42</v>
      </c>
      <c r="C20" s="352"/>
      <c r="D20" s="352"/>
      <c r="E20" s="22"/>
      <c r="F20" s="23"/>
      <c r="G20" s="287"/>
      <c r="H20" s="23"/>
      <c r="I20" s="287"/>
      <c r="J20" s="23"/>
      <c r="K20" s="289"/>
      <c r="L20" s="287"/>
      <c r="M20" s="23"/>
      <c r="N20" s="287"/>
      <c r="O20" s="25"/>
    </row>
    <row r="21" spans="1:15">
      <c r="A21" s="3"/>
      <c r="B21" s="353" t="s">
        <v>43</v>
      </c>
      <c r="C21" s="353"/>
      <c r="D21" s="15" t="s">
        <v>28</v>
      </c>
      <c r="E21" s="11"/>
      <c r="F21" s="12"/>
      <c r="G21" s="288"/>
      <c r="H21" s="12"/>
      <c r="I21" s="288"/>
      <c r="J21" s="12"/>
      <c r="K21" s="290"/>
      <c r="L21" s="288"/>
      <c r="M21" s="12"/>
      <c r="N21" s="288"/>
      <c r="O21" s="14"/>
    </row>
    <row r="22" spans="1:15">
      <c r="A22" s="3"/>
      <c r="B22" s="354" t="s">
        <v>44</v>
      </c>
      <c r="C22" s="354"/>
      <c r="D22" s="26" t="s">
        <v>45</v>
      </c>
      <c r="E22" s="17">
        <v>18370409129.799999</v>
      </c>
      <c r="F22" s="18">
        <v>64.2</v>
      </c>
      <c r="G22" s="18">
        <v>19237091000</v>
      </c>
      <c r="H22" s="18">
        <v>62</v>
      </c>
      <c r="I22" s="18">
        <v>19332655000</v>
      </c>
      <c r="J22" s="18">
        <v>61.9</v>
      </c>
      <c r="K22" s="30">
        <f t="shared" ref="K22:K28" si="3">I22-G22</f>
        <v>95564000</v>
      </c>
      <c r="L22" s="18">
        <v>13137310749</v>
      </c>
      <c r="M22" s="18">
        <v>72.099999999999994</v>
      </c>
      <c r="N22" s="30">
        <f t="shared" ref="N22:N34" si="4">I22-L22</f>
        <v>6195344251</v>
      </c>
      <c r="O22" s="31">
        <f t="shared" ref="O22:O36" si="5">L22/I22*100</f>
        <v>67.953991570221476</v>
      </c>
    </row>
    <row r="23" spans="1:15">
      <c r="A23" s="3"/>
      <c r="B23" s="354" t="s">
        <v>46</v>
      </c>
      <c r="C23" s="354"/>
      <c r="D23" s="26" t="s">
        <v>47</v>
      </c>
      <c r="E23" s="17">
        <v>2982574071.5100002</v>
      </c>
      <c r="F23" s="18">
        <v>10.4</v>
      </c>
      <c r="G23" s="18">
        <v>3174580000</v>
      </c>
      <c r="H23" s="18">
        <v>10.199999999999999</v>
      </c>
      <c r="I23" s="18">
        <v>3178464000</v>
      </c>
      <c r="J23" s="18">
        <v>10.199999999999999</v>
      </c>
      <c r="K23" s="30">
        <f t="shared" si="3"/>
        <v>3884000</v>
      </c>
      <c r="L23" s="18">
        <v>2151325239</v>
      </c>
      <c r="M23" s="18">
        <v>12.1</v>
      </c>
      <c r="N23" s="30">
        <f t="shared" si="4"/>
        <v>1027138761</v>
      </c>
      <c r="O23" s="31">
        <f t="shared" si="5"/>
        <v>67.684429932193666</v>
      </c>
    </row>
    <row r="24" spans="1:15">
      <c r="A24" s="3"/>
      <c r="B24" s="354" t="s">
        <v>48</v>
      </c>
      <c r="C24" s="354"/>
      <c r="D24" s="26" t="s">
        <v>49</v>
      </c>
      <c r="E24" s="17">
        <v>5429549207.8800001</v>
      </c>
      <c r="F24" s="18">
        <v>19</v>
      </c>
      <c r="G24" s="18">
        <v>5070205000</v>
      </c>
      <c r="H24" s="18">
        <v>16.399999999999999</v>
      </c>
      <c r="I24" s="18">
        <v>5088531000</v>
      </c>
      <c r="J24" s="18">
        <v>16.399999999999999</v>
      </c>
      <c r="K24" s="30">
        <f t="shared" si="3"/>
        <v>18326000</v>
      </c>
      <c r="L24" s="18">
        <v>2453849457</v>
      </c>
      <c r="M24" s="18">
        <v>11.3</v>
      </c>
      <c r="N24" s="30">
        <f t="shared" si="4"/>
        <v>2634681543</v>
      </c>
      <c r="O24" s="31">
        <f t="shared" si="5"/>
        <v>48.223140568466619</v>
      </c>
    </row>
    <row r="25" spans="1:15">
      <c r="A25" s="3"/>
      <c r="B25" s="354" t="s">
        <v>50</v>
      </c>
      <c r="C25" s="354"/>
      <c r="D25" s="26" t="s">
        <v>51</v>
      </c>
      <c r="E25" s="17">
        <v>0</v>
      </c>
      <c r="F25" s="18">
        <v>0</v>
      </c>
      <c r="G25" s="18">
        <v>0</v>
      </c>
      <c r="H25" s="18">
        <v>0</v>
      </c>
      <c r="I25" s="18"/>
      <c r="J25" s="18">
        <v>0</v>
      </c>
      <c r="K25" s="30">
        <f t="shared" si="3"/>
        <v>0</v>
      </c>
      <c r="L25" s="18">
        <v>0</v>
      </c>
      <c r="M25" s="18">
        <v>0</v>
      </c>
      <c r="N25" s="30">
        <f t="shared" si="4"/>
        <v>0</v>
      </c>
      <c r="O25" s="31"/>
    </row>
    <row r="26" spans="1:15">
      <c r="A26" s="3"/>
      <c r="B26" s="354" t="s">
        <v>52</v>
      </c>
      <c r="C26" s="354"/>
      <c r="D26" s="26" t="s">
        <v>53</v>
      </c>
      <c r="E26" s="17">
        <v>0</v>
      </c>
      <c r="F26" s="18">
        <v>0</v>
      </c>
      <c r="G26" s="18">
        <v>0</v>
      </c>
      <c r="H26" s="18">
        <v>0</v>
      </c>
      <c r="I26" s="18"/>
      <c r="J26" s="18">
        <v>0</v>
      </c>
      <c r="K26" s="30">
        <f t="shared" si="3"/>
        <v>0</v>
      </c>
      <c r="L26" s="18"/>
      <c r="M26" s="18">
        <v>0</v>
      </c>
      <c r="N26" s="30">
        <f t="shared" si="4"/>
        <v>0</v>
      </c>
      <c r="O26" s="31"/>
    </row>
    <row r="27" spans="1:15">
      <c r="A27" s="3"/>
      <c r="B27" s="354" t="s">
        <v>54</v>
      </c>
      <c r="C27" s="354"/>
      <c r="D27" s="26" t="s">
        <v>55</v>
      </c>
      <c r="E27" s="17">
        <v>10734456</v>
      </c>
      <c r="F27" s="18">
        <v>0</v>
      </c>
      <c r="G27" s="18">
        <v>13500000</v>
      </c>
      <c r="H27" s="18">
        <v>0</v>
      </c>
      <c r="I27" s="18">
        <v>13500000</v>
      </c>
      <c r="J27" s="18">
        <v>0</v>
      </c>
      <c r="K27" s="30">
        <f t="shared" si="3"/>
        <v>0</v>
      </c>
      <c r="L27" s="18">
        <v>5631795</v>
      </c>
      <c r="M27" s="18">
        <v>0</v>
      </c>
      <c r="N27" s="30">
        <f t="shared" si="4"/>
        <v>7868205</v>
      </c>
      <c r="O27" s="31">
        <f t="shared" si="5"/>
        <v>41.716999999999999</v>
      </c>
    </row>
    <row r="28" spans="1:15">
      <c r="A28" s="3"/>
      <c r="B28" s="354" t="s">
        <v>56</v>
      </c>
      <c r="C28" s="354"/>
      <c r="D28" s="26" t="s">
        <v>57</v>
      </c>
      <c r="E28" s="17">
        <v>858538604.00999999</v>
      </c>
      <c r="F28" s="18">
        <v>3</v>
      </c>
      <c r="G28" s="18">
        <v>730200000</v>
      </c>
      <c r="H28" s="18">
        <v>2.4</v>
      </c>
      <c r="I28" s="18">
        <v>775969220</v>
      </c>
      <c r="J28" s="18">
        <v>2.5</v>
      </c>
      <c r="K28" s="30">
        <f t="shared" si="3"/>
        <v>45769220</v>
      </c>
      <c r="L28" s="18">
        <v>524955065</v>
      </c>
      <c r="M28" s="18">
        <v>3</v>
      </c>
      <c r="N28" s="30">
        <f t="shared" si="4"/>
        <v>251014155</v>
      </c>
      <c r="O28" s="31">
        <f t="shared" si="5"/>
        <v>67.651531977002904</v>
      </c>
    </row>
    <row r="29" spans="1:15">
      <c r="A29" s="3"/>
      <c r="B29" s="354"/>
      <c r="C29" s="354"/>
      <c r="D29" s="27" t="s">
        <v>58</v>
      </c>
      <c r="E29" s="20">
        <v>27651805469.200001</v>
      </c>
      <c r="F29" s="21">
        <v>96.7</v>
      </c>
      <c r="G29" s="21">
        <v>28225576000</v>
      </c>
      <c r="H29" s="21">
        <v>91</v>
      </c>
      <c r="I29" s="21">
        <f>SUM(I22:I28)</f>
        <v>28389119220</v>
      </c>
      <c r="J29" s="21">
        <v>91.1</v>
      </c>
      <c r="K29" s="21">
        <f t="shared" ref="K29:L29" si="6">SUM(K22:K28)</f>
        <v>163543220</v>
      </c>
      <c r="L29" s="21">
        <f t="shared" si="6"/>
        <v>18273072305</v>
      </c>
      <c r="M29" s="21">
        <v>98.5</v>
      </c>
      <c r="N29" s="21">
        <f>SUM(N22:N28)</f>
        <v>10116046915</v>
      </c>
      <c r="O29" s="35">
        <f t="shared" si="5"/>
        <v>64.366464360495939</v>
      </c>
    </row>
    <row r="30" spans="1:15">
      <c r="A30" s="3"/>
      <c r="B30" s="354" t="s">
        <v>59</v>
      </c>
      <c r="C30" s="354"/>
      <c r="D30" s="26" t="s">
        <v>60</v>
      </c>
      <c r="E30" s="17">
        <v>9676800</v>
      </c>
      <c r="F30" s="18">
        <v>0</v>
      </c>
      <c r="G30" s="18">
        <v>3301000</v>
      </c>
      <c r="H30" s="18">
        <v>0</v>
      </c>
      <c r="I30" s="18">
        <v>7301000</v>
      </c>
      <c r="J30" s="18">
        <v>0</v>
      </c>
      <c r="K30" s="30">
        <f t="shared" ref="K30:K31" si="7">I30-G30</f>
        <v>4000000</v>
      </c>
      <c r="L30" s="18">
        <v>2672000</v>
      </c>
      <c r="M30" s="18">
        <v>0</v>
      </c>
      <c r="N30" s="30">
        <f t="shared" si="4"/>
        <v>4629000</v>
      </c>
      <c r="O30" s="31">
        <f t="shared" si="5"/>
        <v>36.59772633885769</v>
      </c>
    </row>
    <row r="31" spans="1:15">
      <c r="A31" s="3"/>
      <c r="B31" s="354" t="s">
        <v>61</v>
      </c>
      <c r="C31" s="354"/>
      <c r="D31" s="26" t="s">
        <v>62</v>
      </c>
      <c r="E31" s="17">
        <v>809895781</v>
      </c>
      <c r="F31" s="18">
        <v>2.8</v>
      </c>
      <c r="G31" s="18">
        <v>1057675000</v>
      </c>
      <c r="H31" s="18">
        <v>3.4</v>
      </c>
      <c r="I31" s="18">
        <v>1053675000</v>
      </c>
      <c r="J31" s="18">
        <v>3.4</v>
      </c>
      <c r="K31" s="30">
        <f t="shared" si="7"/>
        <v>-4000000</v>
      </c>
      <c r="L31" s="18">
        <v>485833295</v>
      </c>
      <c r="M31" s="18">
        <v>1</v>
      </c>
      <c r="N31" s="30">
        <f t="shared" si="4"/>
        <v>567841705</v>
      </c>
      <c r="O31" s="31">
        <f t="shared" si="5"/>
        <v>46.108458015991651</v>
      </c>
    </row>
    <row r="32" spans="1:15" ht="19.5" customHeight="1">
      <c r="A32" s="3"/>
      <c r="B32" s="354"/>
      <c r="C32" s="354"/>
      <c r="D32" s="27" t="s">
        <v>63</v>
      </c>
      <c r="E32" s="20">
        <v>819572581</v>
      </c>
      <c r="F32" s="21">
        <v>2.9</v>
      </c>
      <c r="G32" s="21">
        <v>1060976000</v>
      </c>
      <c r="H32" s="21">
        <v>3.4</v>
      </c>
      <c r="I32" s="21">
        <f>SUM(I30:I31)</f>
        <v>1060976000</v>
      </c>
      <c r="J32" s="21">
        <v>3.4</v>
      </c>
      <c r="K32" s="21">
        <f t="shared" ref="K32:L32" si="8">SUM(K30:K31)</f>
        <v>0</v>
      </c>
      <c r="L32" s="21">
        <f t="shared" si="8"/>
        <v>488505295</v>
      </c>
      <c r="M32" s="21">
        <v>1</v>
      </c>
      <c r="N32" s="21">
        <f>SUM(N30:N31)</f>
        <v>572470705</v>
      </c>
      <c r="O32" s="35">
        <f t="shared" si="5"/>
        <v>46.043010869237385</v>
      </c>
    </row>
    <row r="33" spans="1:15">
      <c r="A33" s="3"/>
      <c r="B33" s="354" t="s">
        <v>59</v>
      </c>
      <c r="C33" s="354"/>
      <c r="D33" s="26" t="s">
        <v>60</v>
      </c>
      <c r="E33" s="17">
        <v>7422470</v>
      </c>
      <c r="F33" s="18">
        <v>0</v>
      </c>
      <c r="G33" s="18">
        <v>0</v>
      </c>
      <c r="H33" s="18">
        <v>0</v>
      </c>
      <c r="I33" s="18">
        <v>5000000</v>
      </c>
      <c r="J33" s="18">
        <v>0</v>
      </c>
      <c r="K33" s="30">
        <f t="shared" ref="K33:K34" si="9">I33-G33</f>
        <v>5000000</v>
      </c>
      <c r="L33" s="18">
        <v>2893240</v>
      </c>
      <c r="M33" s="18">
        <v>0</v>
      </c>
      <c r="N33" s="30">
        <f t="shared" si="4"/>
        <v>2106760</v>
      </c>
      <c r="O33" s="31">
        <f t="shared" si="5"/>
        <v>57.864800000000002</v>
      </c>
    </row>
    <row r="34" spans="1:15">
      <c r="A34" s="3"/>
      <c r="B34" s="354" t="s">
        <v>61</v>
      </c>
      <c r="C34" s="354"/>
      <c r="D34" s="26" t="s">
        <v>62</v>
      </c>
      <c r="E34" s="17">
        <v>117331485.45</v>
      </c>
      <c r="F34" s="18">
        <v>0.4</v>
      </c>
      <c r="G34" s="18">
        <v>1720000000</v>
      </c>
      <c r="H34" s="18">
        <v>5.5</v>
      </c>
      <c r="I34" s="18">
        <v>1720000000</v>
      </c>
      <c r="J34" s="18">
        <v>5.5</v>
      </c>
      <c r="K34" s="30">
        <f t="shared" si="9"/>
        <v>0</v>
      </c>
      <c r="L34" s="18">
        <v>58107020</v>
      </c>
      <c r="M34" s="18">
        <v>0.5</v>
      </c>
      <c r="N34" s="30">
        <f t="shared" si="4"/>
        <v>1661892980</v>
      </c>
      <c r="O34" s="31">
        <f t="shared" si="5"/>
        <v>3.3783151162790697</v>
      </c>
    </row>
    <row r="35" spans="1:15" ht="19.5" customHeight="1">
      <c r="A35" s="3"/>
      <c r="B35" s="354"/>
      <c r="C35" s="354"/>
      <c r="D35" s="27" t="s">
        <v>64</v>
      </c>
      <c r="E35" s="20">
        <v>124753955.45</v>
      </c>
      <c r="F35" s="21">
        <v>0.4</v>
      </c>
      <c r="G35" s="21">
        <v>1720000000</v>
      </c>
      <c r="H35" s="21">
        <v>5.5</v>
      </c>
      <c r="I35" s="21">
        <f>SUM(I33:I34)</f>
        <v>1725000000</v>
      </c>
      <c r="J35" s="21">
        <v>5.5</v>
      </c>
      <c r="K35" s="21">
        <f t="shared" ref="K35:L35" si="10">SUM(K33:K34)</f>
        <v>5000000</v>
      </c>
      <c r="L35" s="21">
        <f t="shared" si="10"/>
        <v>61000260</v>
      </c>
      <c r="M35" s="21">
        <v>0.5</v>
      </c>
      <c r="N35" s="21">
        <f>SUM(N33:N34)</f>
        <v>1663999740</v>
      </c>
      <c r="O35" s="35">
        <f t="shared" si="5"/>
        <v>3.5362469565217394</v>
      </c>
    </row>
    <row r="36" spans="1:15">
      <c r="A36" s="3"/>
      <c r="B36" s="354"/>
      <c r="C36" s="354"/>
      <c r="D36" s="27" t="s">
        <v>65</v>
      </c>
      <c r="E36" s="20">
        <v>944326536.45000005</v>
      </c>
      <c r="F36" s="21">
        <v>3.3</v>
      </c>
      <c r="G36" s="21">
        <v>2780976000</v>
      </c>
      <c r="H36" s="21">
        <v>9</v>
      </c>
      <c r="I36" s="21">
        <f>I32+I35</f>
        <v>2785976000</v>
      </c>
      <c r="J36" s="21">
        <v>8.9</v>
      </c>
      <c r="K36" s="21">
        <f t="shared" ref="K36:L36" si="11">K32+K35</f>
        <v>5000000</v>
      </c>
      <c r="L36" s="21">
        <f t="shared" si="11"/>
        <v>549505555</v>
      </c>
      <c r="M36" s="21">
        <v>1.5</v>
      </c>
      <c r="N36" s="21">
        <f>N32+N35</f>
        <v>2236470445</v>
      </c>
      <c r="O36" s="35">
        <f t="shared" si="5"/>
        <v>19.723987392569068</v>
      </c>
    </row>
    <row r="37" spans="1:15" ht="20.25" customHeight="1">
      <c r="A37" s="3"/>
      <c r="B37" s="354"/>
      <c r="C37" s="354"/>
      <c r="D37" s="27" t="s">
        <v>66</v>
      </c>
      <c r="E37" s="20">
        <v>28596132005.650002</v>
      </c>
      <c r="F37" s="21">
        <v>100</v>
      </c>
      <c r="G37" s="21">
        <v>31006552000</v>
      </c>
      <c r="H37" s="21">
        <v>100</v>
      </c>
      <c r="I37" s="21">
        <f>I29+I36</f>
        <v>31175095220</v>
      </c>
      <c r="J37" s="21">
        <v>100</v>
      </c>
      <c r="K37" s="21">
        <f t="shared" ref="K37:L37" si="12">K29+K36</f>
        <v>168543220</v>
      </c>
      <c r="L37" s="21">
        <f t="shared" si="12"/>
        <v>18822577860</v>
      </c>
      <c r="M37" s="21">
        <v>100</v>
      </c>
      <c r="N37" s="21">
        <f>N29+N36</f>
        <v>12352517360</v>
      </c>
      <c r="O37" s="35">
        <f>L37/I37*100</f>
        <v>60.376969908738587</v>
      </c>
    </row>
    <row r="38" spans="1:15" ht="18" customHeight="1">
      <c r="A38" s="3"/>
      <c r="B38" s="354"/>
      <c r="C38" s="354"/>
      <c r="D38" s="27" t="s">
        <v>40</v>
      </c>
      <c r="E38" s="20">
        <v>165582272.81999999</v>
      </c>
      <c r="F38" s="21"/>
      <c r="G38" s="20"/>
      <c r="H38" s="21"/>
      <c r="I38" s="20"/>
      <c r="J38" s="21"/>
      <c r="K38" s="21"/>
      <c r="L38" s="21">
        <v>129788023</v>
      </c>
      <c r="M38" s="21"/>
      <c r="N38" s="20"/>
      <c r="O38" s="1"/>
    </row>
    <row r="39" spans="1:15" ht="21" customHeight="1" thickBot="1">
      <c r="A39" s="3"/>
      <c r="B39" s="354"/>
      <c r="C39" s="354"/>
      <c r="D39" s="27" t="s">
        <v>67</v>
      </c>
      <c r="E39" s="20">
        <v>28761714278.470001</v>
      </c>
      <c r="F39" s="21"/>
      <c r="G39" s="20"/>
      <c r="H39" s="21"/>
      <c r="I39" s="20"/>
      <c r="J39" s="21"/>
      <c r="K39" s="21"/>
      <c r="L39" s="21">
        <f>L37+L38</f>
        <v>18952365883</v>
      </c>
      <c r="M39" s="21"/>
      <c r="N39" s="20"/>
      <c r="O39" s="35">
        <f>L39/I37*100</f>
        <v>60.793289480769062</v>
      </c>
    </row>
    <row r="40" spans="1:15" ht="16.5" thickTop="1" thickBot="1">
      <c r="A40" s="3"/>
      <c r="B40" s="359"/>
      <c r="C40" s="359"/>
      <c r="D40" s="36" t="s">
        <v>68</v>
      </c>
      <c r="E40" s="37">
        <v>14777</v>
      </c>
      <c r="F40" s="38"/>
      <c r="G40" s="322">
        <v>15769</v>
      </c>
      <c r="H40" s="322"/>
      <c r="I40" s="322">
        <v>15791</v>
      </c>
      <c r="J40" s="322"/>
      <c r="K40" s="322"/>
      <c r="L40" s="322">
        <v>14456</v>
      </c>
      <c r="M40" s="38"/>
      <c r="N40" s="38"/>
      <c r="O40" s="2"/>
    </row>
    <row r="41" spans="1:15" ht="14.25" customHeight="1" thickTop="1"/>
    <row r="42" spans="1:15">
      <c r="E42" s="360" t="s">
        <v>73</v>
      </c>
      <c r="F42" s="46" t="s">
        <v>70</v>
      </c>
      <c r="G42" s="355"/>
      <c r="H42" s="355"/>
      <c r="I42" s="363" t="s">
        <v>69</v>
      </c>
      <c r="J42" s="46" t="s">
        <v>70</v>
      </c>
      <c r="K42" s="355"/>
      <c r="L42" s="356"/>
    </row>
    <row r="43" spans="1:15">
      <c r="E43" s="361"/>
      <c r="F43" s="98" t="s">
        <v>71</v>
      </c>
      <c r="G43" s="357"/>
      <c r="H43" s="357"/>
      <c r="I43" s="364"/>
      <c r="J43" s="98" t="s">
        <v>71</v>
      </c>
      <c r="K43" s="357"/>
      <c r="L43" s="358"/>
    </row>
    <row r="44" spans="1:15">
      <c r="E44" s="362"/>
      <c r="F44" s="157" t="s">
        <v>72</v>
      </c>
      <c r="G44" s="366"/>
      <c r="H44" s="366"/>
      <c r="I44" s="365"/>
      <c r="J44" s="157" t="s">
        <v>72</v>
      </c>
      <c r="K44" s="366"/>
      <c r="L44" s="367"/>
    </row>
  </sheetData>
  <mergeCells count="54">
    <mergeCell ref="K42:L42"/>
    <mergeCell ref="G43:H43"/>
    <mergeCell ref="K43:L43"/>
    <mergeCell ref="B39:C39"/>
    <mergeCell ref="B40:C40"/>
    <mergeCell ref="E42:E44"/>
    <mergeCell ref="G42:H42"/>
    <mergeCell ref="I42:I44"/>
    <mergeCell ref="G44:H44"/>
    <mergeCell ref="K44:L44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D20"/>
    <mergeCell ref="B21:C21"/>
    <mergeCell ref="B22:C22"/>
    <mergeCell ref="B23:C23"/>
    <mergeCell ref="B14:C14"/>
    <mergeCell ref="B15:C15"/>
    <mergeCell ref="B16:C16"/>
    <mergeCell ref="B17:C17"/>
    <mergeCell ref="B18:C18"/>
    <mergeCell ref="O7:O8"/>
    <mergeCell ref="B10:D10"/>
    <mergeCell ref="B11:C11"/>
    <mergeCell ref="B12:C12"/>
    <mergeCell ref="B13:C13"/>
    <mergeCell ref="B6:D9"/>
    <mergeCell ref="E6:O6"/>
    <mergeCell ref="E7:F7"/>
    <mergeCell ref="G7:H7"/>
    <mergeCell ref="I7:J7"/>
    <mergeCell ref="L7:M7"/>
    <mergeCell ref="N7:N8"/>
    <mergeCell ref="B2:O2"/>
    <mergeCell ref="B3:O3"/>
    <mergeCell ref="B4:O4"/>
    <mergeCell ref="B5:C5"/>
    <mergeCell ref="D5:F5"/>
    <mergeCell ref="G5:J5"/>
    <mergeCell ref="K5:O5"/>
  </mergeCells>
  <pageMargins left="0.17" right="0.17" top="0.17" bottom="0.17" header="0.17" footer="0.17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D4D39-B932-4EA8-A1D1-8FE91551A338}">
  <dimension ref="A1:T30"/>
  <sheetViews>
    <sheetView workbookViewId="0">
      <selection activeCell="L27" sqref="L27:M27"/>
    </sheetView>
  </sheetViews>
  <sheetFormatPr defaultRowHeight="15"/>
  <cols>
    <col min="1" max="1" width="3.28515625" customWidth="1"/>
    <col min="2" max="2" width="0.140625" customWidth="1"/>
    <col min="3" max="3" width="9" customWidth="1"/>
    <col min="4" max="4" width="1.28515625" customWidth="1"/>
    <col min="5" max="5" width="7.85546875" customWidth="1"/>
    <col min="6" max="6" width="25.140625" customWidth="1"/>
    <col min="7" max="7" width="8.140625" customWidth="1"/>
    <col min="8" max="8" width="21.140625" customWidth="1"/>
    <col min="9" max="9" width="11.7109375" customWidth="1"/>
    <col min="10" max="10" width="13.28515625" customWidth="1"/>
    <col min="11" max="12" width="14" bestFit="1" customWidth="1"/>
    <col min="13" max="13" width="11.7109375" bestFit="1" customWidth="1"/>
    <col min="14" max="14" width="13.28515625" bestFit="1" customWidth="1"/>
    <col min="15" max="15" width="13.140625" bestFit="1" customWidth="1"/>
    <col min="16" max="17" width="13.140625" hidden="1" customWidth="1"/>
    <col min="18" max="18" width="12.85546875" bestFit="1" customWidth="1"/>
    <col min="19" max="19" width="11" customWidth="1"/>
    <col min="20" max="20" width="12.85546875" customWidth="1"/>
  </cols>
  <sheetData>
    <row r="1" spans="1:20" ht="20.100000000000001" customHeight="1">
      <c r="A1" s="66"/>
      <c r="B1" s="66"/>
      <c r="C1" s="67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ht="18" customHeight="1">
      <c r="A2" s="3"/>
      <c r="B2" s="3"/>
      <c r="C2" s="368" t="s">
        <v>309</v>
      </c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"/>
    </row>
    <row r="3" spans="1:20" ht="21" customHeight="1" thickBot="1">
      <c r="A3" s="3"/>
      <c r="B3" s="3"/>
      <c r="C3" s="369" t="s">
        <v>559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</row>
    <row r="4" spans="1:20" ht="15" customHeight="1" thickTop="1" thickBot="1">
      <c r="A4" s="377"/>
      <c r="B4" s="377"/>
      <c r="C4" s="371" t="s">
        <v>75</v>
      </c>
      <c r="D4" s="372" t="s">
        <v>27</v>
      </c>
      <c r="E4" s="372"/>
      <c r="F4" s="372" t="s">
        <v>118</v>
      </c>
      <c r="G4" s="372" t="s">
        <v>76</v>
      </c>
      <c r="H4" s="373" t="s">
        <v>77</v>
      </c>
      <c r="I4" s="372" t="s">
        <v>8</v>
      </c>
      <c r="J4" s="372" t="s">
        <v>78</v>
      </c>
      <c r="K4" s="374" t="s">
        <v>79</v>
      </c>
      <c r="L4" s="374"/>
      <c r="M4" s="374"/>
      <c r="N4" s="374"/>
      <c r="O4" s="374"/>
      <c r="P4" s="374"/>
      <c r="Q4" s="374"/>
      <c r="R4" s="374"/>
      <c r="S4" s="374"/>
      <c r="T4" s="374"/>
    </row>
    <row r="5" spans="1:20" ht="15" customHeight="1" thickTop="1" thickBot="1">
      <c r="A5" s="377"/>
      <c r="B5" s="377"/>
      <c r="C5" s="371"/>
      <c r="D5" s="372"/>
      <c r="E5" s="372"/>
      <c r="F5" s="372"/>
      <c r="G5" s="372"/>
      <c r="H5" s="373"/>
      <c r="I5" s="372"/>
      <c r="J5" s="372"/>
      <c r="K5" s="101" t="s">
        <v>59</v>
      </c>
      <c r="L5" s="101" t="s">
        <v>61</v>
      </c>
      <c r="M5" s="101" t="s">
        <v>44</v>
      </c>
      <c r="N5" s="101" t="s">
        <v>46</v>
      </c>
      <c r="O5" s="101" t="s">
        <v>48</v>
      </c>
      <c r="P5" s="267"/>
      <c r="Q5" s="267"/>
      <c r="R5" s="101" t="s">
        <v>54</v>
      </c>
      <c r="S5" s="270" t="s">
        <v>56</v>
      </c>
      <c r="T5" s="102" t="s">
        <v>80</v>
      </c>
    </row>
    <row r="6" spans="1:20" ht="51" customHeight="1" thickTop="1">
      <c r="A6" s="3"/>
      <c r="B6" s="3"/>
      <c r="C6" s="371"/>
      <c r="D6" s="372"/>
      <c r="E6" s="372"/>
      <c r="F6" s="372"/>
      <c r="G6" s="372"/>
      <c r="H6" s="373"/>
      <c r="I6" s="103" t="s">
        <v>81</v>
      </c>
      <c r="J6" s="372"/>
      <c r="K6" s="104" t="s">
        <v>310</v>
      </c>
      <c r="L6" s="104" t="s">
        <v>311</v>
      </c>
      <c r="M6" s="104" t="s">
        <v>84</v>
      </c>
      <c r="N6" s="104" t="s">
        <v>312</v>
      </c>
      <c r="O6" s="104" t="s">
        <v>313</v>
      </c>
      <c r="P6" s="268"/>
      <c r="Q6" s="268"/>
      <c r="R6" s="104" t="s">
        <v>316</v>
      </c>
      <c r="S6" s="271" t="s">
        <v>90</v>
      </c>
      <c r="T6" s="105" t="s">
        <v>80</v>
      </c>
    </row>
    <row r="7" spans="1:20" ht="15" customHeight="1">
      <c r="A7" s="3"/>
      <c r="B7" s="3"/>
      <c r="C7" s="106" t="s">
        <v>5</v>
      </c>
      <c r="D7" s="428" t="s">
        <v>35</v>
      </c>
      <c r="E7" s="428"/>
      <c r="F7" s="109" t="s">
        <v>36</v>
      </c>
      <c r="G7" s="107" t="s">
        <v>91</v>
      </c>
      <c r="H7" s="108" t="s">
        <v>92</v>
      </c>
      <c r="I7" s="107">
        <v>2025</v>
      </c>
      <c r="J7" s="109" t="s">
        <v>93</v>
      </c>
      <c r="K7" s="110">
        <v>700000</v>
      </c>
      <c r="L7" s="110">
        <v>673427000</v>
      </c>
      <c r="M7" s="110">
        <v>15294449000</v>
      </c>
      <c r="N7" s="110">
        <v>2508370000</v>
      </c>
      <c r="O7" s="110">
        <v>4350193000</v>
      </c>
      <c r="P7" s="269"/>
      <c r="Q7" s="269"/>
      <c r="R7" s="110">
        <v>10000000</v>
      </c>
      <c r="S7" s="118">
        <v>700000000</v>
      </c>
      <c r="T7" s="111">
        <f t="shared" ref="T7:T23" si="0">SUM(K7:S7)</f>
        <v>23537139000</v>
      </c>
    </row>
    <row r="8" spans="1:20" ht="15" customHeight="1">
      <c r="A8" s="3"/>
      <c r="B8" s="3"/>
      <c r="C8" s="106" t="s">
        <v>5</v>
      </c>
      <c r="D8" s="428" t="s">
        <v>35</v>
      </c>
      <c r="E8" s="428"/>
      <c r="F8" s="109" t="s">
        <v>36</v>
      </c>
      <c r="G8" s="107" t="s">
        <v>91</v>
      </c>
      <c r="H8" s="108" t="s">
        <v>92</v>
      </c>
      <c r="I8" s="107">
        <v>2025</v>
      </c>
      <c r="J8" s="109" t="s">
        <v>94</v>
      </c>
      <c r="K8" s="311">
        <v>700000</v>
      </c>
      <c r="L8" s="311">
        <v>671927000</v>
      </c>
      <c r="M8" s="311">
        <v>15325013000</v>
      </c>
      <c r="N8" s="311">
        <v>2513474000</v>
      </c>
      <c r="O8" s="311">
        <v>4358693000</v>
      </c>
      <c r="P8" s="311"/>
      <c r="Q8" s="311"/>
      <c r="R8" s="311">
        <v>10000000</v>
      </c>
      <c r="S8" s="311">
        <v>729400000</v>
      </c>
      <c r="T8" s="111">
        <f t="shared" si="0"/>
        <v>23609207000</v>
      </c>
    </row>
    <row r="9" spans="1:20" ht="15" customHeight="1">
      <c r="A9" s="3"/>
      <c r="B9" s="3"/>
      <c r="C9" s="106" t="s">
        <v>5</v>
      </c>
      <c r="D9" s="428" t="s">
        <v>35</v>
      </c>
      <c r="E9" s="428"/>
      <c r="F9" s="109" t="s">
        <v>36</v>
      </c>
      <c r="G9" s="107" t="s">
        <v>91</v>
      </c>
      <c r="H9" s="108" t="s">
        <v>92</v>
      </c>
      <c r="I9" s="107">
        <v>2025</v>
      </c>
      <c r="J9" s="109" t="s">
        <v>95</v>
      </c>
      <c r="K9" s="311">
        <v>122000</v>
      </c>
      <c r="L9" s="311">
        <v>359350099</v>
      </c>
      <c r="M9" s="311">
        <v>10499172748</v>
      </c>
      <c r="N9" s="311">
        <v>1713503844</v>
      </c>
      <c r="O9" s="311">
        <v>2072362627</v>
      </c>
      <c r="P9" s="311"/>
      <c r="Q9" s="311"/>
      <c r="R9" s="311">
        <v>5631795</v>
      </c>
      <c r="S9" s="311">
        <v>499124730</v>
      </c>
      <c r="T9" s="111">
        <f t="shared" si="0"/>
        <v>15149267843</v>
      </c>
    </row>
    <row r="10" spans="1:20" ht="15" customHeight="1">
      <c r="A10" s="3"/>
      <c r="B10" s="3"/>
      <c r="C10" s="106" t="s">
        <v>5</v>
      </c>
      <c r="D10" s="428" t="s">
        <v>35</v>
      </c>
      <c r="E10" s="428"/>
      <c r="F10" s="109" t="s">
        <v>36</v>
      </c>
      <c r="G10" s="107" t="s">
        <v>91</v>
      </c>
      <c r="H10" s="108" t="s">
        <v>92</v>
      </c>
      <c r="I10" s="107">
        <v>2025</v>
      </c>
      <c r="J10" s="109" t="s">
        <v>96</v>
      </c>
      <c r="K10" s="311">
        <v>0</v>
      </c>
      <c r="L10" s="311">
        <v>247844562</v>
      </c>
      <c r="M10" s="311">
        <v>0</v>
      </c>
      <c r="N10" s="311">
        <v>0</v>
      </c>
      <c r="O10" s="311">
        <v>539849429</v>
      </c>
      <c r="P10" s="311"/>
      <c r="Q10" s="311"/>
      <c r="R10" s="311">
        <v>0</v>
      </c>
      <c r="S10" s="311">
        <v>0</v>
      </c>
      <c r="T10" s="111">
        <f t="shared" si="0"/>
        <v>787693991</v>
      </c>
    </row>
    <row r="11" spans="1:20" ht="15" customHeight="1">
      <c r="A11" s="3"/>
      <c r="B11" s="3"/>
      <c r="C11" s="106" t="s">
        <v>5</v>
      </c>
      <c r="D11" s="428" t="s">
        <v>35</v>
      </c>
      <c r="E11" s="428"/>
      <c r="F11" s="109" t="s">
        <v>36</v>
      </c>
      <c r="G11" s="107" t="s">
        <v>97</v>
      </c>
      <c r="H11" s="108" t="s">
        <v>98</v>
      </c>
      <c r="I11" s="107">
        <v>2025</v>
      </c>
      <c r="J11" s="109" t="s">
        <v>93</v>
      </c>
      <c r="K11" s="311">
        <v>0</v>
      </c>
      <c r="L11" s="311">
        <v>1700000000</v>
      </c>
      <c r="M11" s="311">
        <v>0</v>
      </c>
      <c r="N11" s="311">
        <v>0</v>
      </c>
      <c r="O11" s="311">
        <v>0</v>
      </c>
      <c r="P11" s="311"/>
      <c r="Q11" s="311"/>
      <c r="R11" s="311">
        <v>0</v>
      </c>
      <c r="S11" s="311">
        <v>0</v>
      </c>
      <c r="T11" s="111">
        <f t="shared" si="0"/>
        <v>1700000000</v>
      </c>
    </row>
    <row r="12" spans="1:20" ht="15" customHeight="1">
      <c r="A12" s="3"/>
      <c r="B12" s="3"/>
      <c r="C12" s="106" t="s">
        <v>5</v>
      </c>
      <c r="D12" s="428" t="s">
        <v>35</v>
      </c>
      <c r="E12" s="428"/>
      <c r="F12" s="109" t="s">
        <v>36</v>
      </c>
      <c r="G12" s="107" t="s">
        <v>97</v>
      </c>
      <c r="H12" s="108" t="s">
        <v>98</v>
      </c>
      <c r="I12" s="107">
        <v>2025</v>
      </c>
      <c r="J12" s="109" t="s">
        <v>94</v>
      </c>
      <c r="K12" s="311">
        <v>0</v>
      </c>
      <c r="L12" s="311">
        <v>1700000000</v>
      </c>
      <c r="M12" s="311">
        <v>0</v>
      </c>
      <c r="N12" s="311">
        <v>0</v>
      </c>
      <c r="O12" s="311">
        <v>0</v>
      </c>
      <c r="P12" s="311"/>
      <c r="Q12" s="311"/>
      <c r="R12" s="311">
        <v>0</v>
      </c>
      <c r="S12" s="311">
        <v>0</v>
      </c>
      <c r="T12" s="111">
        <f t="shared" si="0"/>
        <v>1700000000</v>
      </c>
    </row>
    <row r="13" spans="1:20" ht="15" customHeight="1">
      <c r="A13" s="3"/>
      <c r="B13" s="3"/>
      <c r="C13" s="106" t="s">
        <v>5</v>
      </c>
      <c r="D13" s="428" t="s">
        <v>35</v>
      </c>
      <c r="E13" s="428"/>
      <c r="F13" s="109" t="s">
        <v>36</v>
      </c>
      <c r="G13" s="107" t="s">
        <v>97</v>
      </c>
      <c r="H13" s="108" t="s">
        <v>98</v>
      </c>
      <c r="I13" s="107">
        <v>2025</v>
      </c>
      <c r="J13" s="109" t="s">
        <v>95</v>
      </c>
      <c r="K13" s="311">
        <v>0</v>
      </c>
      <c r="L13" s="311">
        <v>58107020</v>
      </c>
      <c r="M13" s="311">
        <v>0</v>
      </c>
      <c r="N13" s="311">
        <v>0</v>
      </c>
      <c r="O13" s="311">
        <v>0</v>
      </c>
      <c r="P13" s="311"/>
      <c r="Q13" s="311"/>
      <c r="R13" s="311">
        <v>0</v>
      </c>
      <c r="S13" s="311">
        <v>0</v>
      </c>
      <c r="T13" s="111">
        <f t="shared" si="0"/>
        <v>58107020</v>
      </c>
    </row>
    <row r="14" spans="1:20" ht="15" customHeight="1">
      <c r="A14" s="3"/>
      <c r="B14" s="3"/>
      <c r="C14" s="106" t="s">
        <v>5</v>
      </c>
      <c r="D14" s="428" t="s">
        <v>35</v>
      </c>
      <c r="E14" s="428"/>
      <c r="F14" s="109" t="s">
        <v>36</v>
      </c>
      <c r="G14" s="107" t="s">
        <v>97</v>
      </c>
      <c r="H14" s="108" t="s">
        <v>98</v>
      </c>
      <c r="I14" s="107">
        <v>2025</v>
      </c>
      <c r="J14" s="109" t="s">
        <v>96</v>
      </c>
      <c r="K14" s="311">
        <v>0</v>
      </c>
      <c r="L14" s="311">
        <v>0</v>
      </c>
      <c r="M14" s="311">
        <v>0</v>
      </c>
      <c r="N14" s="311">
        <v>0</v>
      </c>
      <c r="O14" s="311">
        <v>0</v>
      </c>
      <c r="P14" s="311"/>
      <c r="Q14" s="311"/>
      <c r="R14" s="311">
        <v>0</v>
      </c>
      <c r="S14" s="311">
        <v>0</v>
      </c>
      <c r="T14" s="111">
        <f t="shared" si="0"/>
        <v>0</v>
      </c>
    </row>
    <row r="15" spans="1:20" ht="15" customHeight="1">
      <c r="A15" s="3"/>
      <c r="B15" s="3"/>
      <c r="C15" s="106" t="s">
        <v>5</v>
      </c>
      <c r="D15" s="428" t="s">
        <v>35</v>
      </c>
      <c r="E15" s="428"/>
      <c r="F15" s="109" t="s">
        <v>36</v>
      </c>
      <c r="G15" s="107" t="s">
        <v>99</v>
      </c>
      <c r="H15" s="108" t="s">
        <v>100</v>
      </c>
      <c r="I15" s="107">
        <v>2025</v>
      </c>
      <c r="J15" s="109" t="s">
        <v>93</v>
      </c>
      <c r="K15" s="311">
        <v>0</v>
      </c>
      <c r="L15" s="311">
        <v>20000000</v>
      </c>
      <c r="M15" s="311">
        <v>0</v>
      </c>
      <c r="N15" s="311">
        <v>0</v>
      </c>
      <c r="O15" s="311">
        <v>0</v>
      </c>
      <c r="P15" s="311"/>
      <c r="Q15" s="311"/>
      <c r="R15" s="311">
        <v>0</v>
      </c>
      <c r="S15" s="311">
        <v>0</v>
      </c>
      <c r="T15" s="111">
        <f t="shared" si="0"/>
        <v>20000000</v>
      </c>
    </row>
    <row r="16" spans="1:20" ht="15" customHeight="1">
      <c r="A16" s="3"/>
      <c r="B16" s="3"/>
      <c r="C16" s="106" t="s">
        <v>5</v>
      </c>
      <c r="D16" s="428" t="s">
        <v>35</v>
      </c>
      <c r="E16" s="428"/>
      <c r="F16" s="109" t="s">
        <v>36</v>
      </c>
      <c r="G16" s="107" t="s">
        <v>99</v>
      </c>
      <c r="H16" s="108" t="s">
        <v>100</v>
      </c>
      <c r="I16" s="107">
        <v>2025</v>
      </c>
      <c r="J16" s="109" t="s">
        <v>94</v>
      </c>
      <c r="K16" s="311">
        <v>0</v>
      </c>
      <c r="L16" s="311">
        <v>21500000</v>
      </c>
      <c r="M16" s="311">
        <v>0</v>
      </c>
      <c r="N16" s="311">
        <v>0</v>
      </c>
      <c r="O16" s="311">
        <v>0</v>
      </c>
      <c r="P16" s="311"/>
      <c r="Q16" s="311"/>
      <c r="R16" s="311">
        <v>0</v>
      </c>
      <c r="S16" s="311">
        <v>0</v>
      </c>
      <c r="T16" s="111">
        <f t="shared" si="0"/>
        <v>21500000</v>
      </c>
    </row>
    <row r="17" spans="1:20" ht="15" customHeight="1">
      <c r="A17" s="3"/>
      <c r="B17" s="3"/>
      <c r="C17" s="106" t="s">
        <v>5</v>
      </c>
      <c r="D17" s="428" t="s">
        <v>35</v>
      </c>
      <c r="E17" s="428"/>
      <c r="F17" s="109" t="s">
        <v>36</v>
      </c>
      <c r="G17" s="107" t="s">
        <v>99</v>
      </c>
      <c r="H17" s="108" t="s">
        <v>100</v>
      </c>
      <c r="I17" s="107">
        <v>2025</v>
      </c>
      <c r="J17" s="109" t="s">
        <v>95</v>
      </c>
      <c r="K17" s="311">
        <v>0</v>
      </c>
      <c r="L17" s="311">
        <v>3200369</v>
      </c>
      <c r="M17" s="311">
        <v>0</v>
      </c>
      <c r="N17" s="311">
        <v>0</v>
      </c>
      <c r="O17" s="311">
        <v>0</v>
      </c>
      <c r="P17" s="311"/>
      <c r="Q17" s="311"/>
      <c r="R17" s="311">
        <v>0</v>
      </c>
      <c r="S17" s="311">
        <v>0</v>
      </c>
      <c r="T17" s="111">
        <f t="shared" si="0"/>
        <v>3200369</v>
      </c>
    </row>
    <row r="18" spans="1:20" ht="15" customHeight="1">
      <c r="A18" s="3"/>
      <c r="B18" s="3"/>
      <c r="C18" s="106" t="s">
        <v>5</v>
      </c>
      <c r="D18" s="428" t="s">
        <v>35</v>
      </c>
      <c r="E18" s="428"/>
      <c r="F18" s="109" t="s">
        <v>36</v>
      </c>
      <c r="G18" s="107" t="s">
        <v>99</v>
      </c>
      <c r="H18" s="108" t="s">
        <v>100</v>
      </c>
      <c r="I18" s="107">
        <v>2025</v>
      </c>
      <c r="J18" s="109" t="s">
        <v>96</v>
      </c>
      <c r="K18" s="311">
        <v>0</v>
      </c>
      <c r="L18" s="311">
        <v>0</v>
      </c>
      <c r="M18" s="311">
        <v>0</v>
      </c>
      <c r="N18" s="311">
        <v>0</v>
      </c>
      <c r="O18" s="311">
        <v>0</v>
      </c>
      <c r="P18" s="311"/>
      <c r="Q18" s="311"/>
      <c r="R18" s="311">
        <v>0</v>
      </c>
      <c r="S18" s="311">
        <v>0</v>
      </c>
      <c r="T18" s="111">
        <f t="shared" si="0"/>
        <v>0</v>
      </c>
    </row>
    <row r="19" spans="1:20" ht="15" customHeight="1">
      <c r="A19" s="3"/>
      <c r="B19" s="3"/>
      <c r="C19" s="106" t="s">
        <v>5</v>
      </c>
      <c r="D19" s="428" t="s">
        <v>35</v>
      </c>
      <c r="E19" s="428"/>
      <c r="F19" s="109" t="s">
        <v>36</v>
      </c>
      <c r="G19" s="107"/>
      <c r="H19" s="108" t="s">
        <v>80</v>
      </c>
      <c r="I19" s="107">
        <v>2025</v>
      </c>
      <c r="J19" s="109" t="s">
        <v>93</v>
      </c>
      <c r="K19" s="110">
        <v>700000</v>
      </c>
      <c r="L19" s="110">
        <v>2393427000</v>
      </c>
      <c r="M19" s="110">
        <v>15294449000</v>
      </c>
      <c r="N19" s="110">
        <v>2508370000</v>
      </c>
      <c r="O19" s="110">
        <v>4350193000</v>
      </c>
      <c r="P19" s="269"/>
      <c r="Q19" s="269"/>
      <c r="R19" s="110">
        <v>10000000</v>
      </c>
      <c r="S19" s="118">
        <v>700000000</v>
      </c>
      <c r="T19" s="111">
        <f t="shared" si="0"/>
        <v>25257139000</v>
      </c>
    </row>
    <row r="20" spans="1:20" ht="15" customHeight="1">
      <c r="A20" s="3"/>
      <c r="B20" s="3"/>
      <c r="C20" s="106" t="s">
        <v>5</v>
      </c>
      <c r="D20" s="428" t="s">
        <v>35</v>
      </c>
      <c r="E20" s="428"/>
      <c r="F20" s="109" t="s">
        <v>36</v>
      </c>
      <c r="G20" s="107"/>
      <c r="H20" s="108" t="s">
        <v>80</v>
      </c>
      <c r="I20" s="107">
        <v>2025</v>
      </c>
      <c r="J20" s="109" t="s">
        <v>94</v>
      </c>
      <c r="K20" s="110">
        <f>K8+K12+K16</f>
        <v>700000</v>
      </c>
      <c r="L20" s="269">
        <f t="shared" ref="L20:R20" si="1">L8+L12+L16</f>
        <v>2393427000</v>
      </c>
      <c r="M20" s="269">
        <f t="shared" si="1"/>
        <v>15325013000</v>
      </c>
      <c r="N20" s="269">
        <f t="shared" si="1"/>
        <v>2513474000</v>
      </c>
      <c r="O20" s="269">
        <f t="shared" si="1"/>
        <v>4358693000</v>
      </c>
      <c r="P20" s="269"/>
      <c r="Q20" s="269"/>
      <c r="R20" s="269">
        <f t="shared" si="1"/>
        <v>10000000</v>
      </c>
      <c r="S20" s="269">
        <f t="shared" ref="S20" si="2">S8+S12+S16</f>
        <v>729400000</v>
      </c>
      <c r="T20" s="111">
        <f t="shared" si="0"/>
        <v>25330707000</v>
      </c>
    </row>
    <row r="21" spans="1:20" ht="15" customHeight="1">
      <c r="A21" s="3"/>
      <c r="B21" s="3"/>
      <c r="C21" s="106" t="s">
        <v>5</v>
      </c>
      <c r="D21" s="428" t="s">
        <v>35</v>
      </c>
      <c r="E21" s="428"/>
      <c r="F21" s="109" t="s">
        <v>36</v>
      </c>
      <c r="G21" s="107"/>
      <c r="H21" s="108" t="s">
        <v>80</v>
      </c>
      <c r="I21" s="107">
        <v>2025</v>
      </c>
      <c r="J21" s="109" t="s">
        <v>95</v>
      </c>
      <c r="K21" s="110">
        <f>K9+K13+K17</f>
        <v>122000</v>
      </c>
      <c r="L21" s="269">
        <f t="shared" ref="L21:R21" si="3">L9+L13+L17</f>
        <v>420657488</v>
      </c>
      <c r="M21" s="269">
        <f t="shared" si="3"/>
        <v>10499172748</v>
      </c>
      <c r="N21" s="269">
        <f t="shared" si="3"/>
        <v>1713503844</v>
      </c>
      <c r="O21" s="269">
        <f t="shared" si="3"/>
        <v>2072362627</v>
      </c>
      <c r="P21" s="269"/>
      <c r="Q21" s="269"/>
      <c r="R21" s="269">
        <f t="shared" si="3"/>
        <v>5631795</v>
      </c>
      <c r="S21" s="269">
        <f t="shared" ref="S21" si="4">S9+S13+S17</f>
        <v>499124730</v>
      </c>
      <c r="T21" s="111">
        <f t="shared" si="0"/>
        <v>15210575232</v>
      </c>
    </row>
    <row r="22" spans="1:20" ht="15" customHeight="1">
      <c r="A22" s="3"/>
      <c r="B22" s="3"/>
      <c r="C22" s="106" t="s">
        <v>5</v>
      </c>
      <c r="D22" s="428" t="s">
        <v>35</v>
      </c>
      <c r="E22" s="428"/>
      <c r="F22" s="109" t="s">
        <v>36</v>
      </c>
      <c r="G22" s="107"/>
      <c r="H22" s="108" t="s">
        <v>80</v>
      </c>
      <c r="I22" s="107">
        <v>2025</v>
      </c>
      <c r="J22" s="109" t="s">
        <v>96</v>
      </c>
      <c r="K22" s="110">
        <f>K10+K14+K18</f>
        <v>0</v>
      </c>
      <c r="L22" s="269">
        <f t="shared" ref="L22:R22" si="5">L10+L14+L18</f>
        <v>247844562</v>
      </c>
      <c r="M22" s="269">
        <f t="shared" si="5"/>
        <v>0</v>
      </c>
      <c r="N22" s="269">
        <f t="shared" si="5"/>
        <v>0</v>
      </c>
      <c r="O22" s="269">
        <f t="shared" si="5"/>
        <v>539849429</v>
      </c>
      <c r="P22" s="269"/>
      <c r="Q22" s="269"/>
      <c r="R22" s="269">
        <f t="shared" si="5"/>
        <v>0</v>
      </c>
      <c r="S22" s="269">
        <f t="shared" ref="S22" si="6">S10+S14+S18</f>
        <v>0</v>
      </c>
      <c r="T22" s="111">
        <f t="shared" si="0"/>
        <v>787693991</v>
      </c>
    </row>
    <row r="23" spans="1:20" ht="15" customHeight="1">
      <c r="A23" s="3"/>
      <c r="B23" s="3"/>
      <c r="C23" s="106" t="s">
        <v>5</v>
      </c>
      <c r="D23" s="428" t="s">
        <v>35</v>
      </c>
      <c r="E23" s="428"/>
      <c r="F23" s="109" t="s">
        <v>101</v>
      </c>
      <c r="G23" s="107"/>
      <c r="H23" s="108"/>
      <c r="I23" s="107">
        <v>2025</v>
      </c>
      <c r="J23" s="109"/>
      <c r="K23" s="269">
        <f>K20-K19</f>
        <v>0</v>
      </c>
      <c r="L23" s="269">
        <f t="shared" ref="L23:R23" si="7">L20-L19</f>
        <v>0</v>
      </c>
      <c r="M23" s="269">
        <f t="shared" si="7"/>
        <v>30564000</v>
      </c>
      <c r="N23" s="269">
        <f t="shared" si="7"/>
        <v>5104000</v>
      </c>
      <c r="O23" s="269">
        <f t="shared" si="7"/>
        <v>8500000</v>
      </c>
      <c r="P23" s="269"/>
      <c r="Q23" s="269"/>
      <c r="R23" s="269">
        <f t="shared" si="7"/>
        <v>0</v>
      </c>
      <c r="S23" s="269">
        <f t="shared" ref="S23" si="8">S20-S19</f>
        <v>29400000</v>
      </c>
      <c r="T23" s="111">
        <f t="shared" si="0"/>
        <v>73568000</v>
      </c>
    </row>
    <row r="24" spans="1:20" ht="15" customHeight="1">
      <c r="A24" s="3"/>
      <c r="B24" s="3"/>
      <c r="C24" s="106" t="s">
        <v>5</v>
      </c>
      <c r="D24" s="428" t="s">
        <v>35</v>
      </c>
      <c r="E24" s="428"/>
      <c r="F24" s="109" t="s">
        <v>102</v>
      </c>
      <c r="G24" s="107"/>
      <c r="H24" s="108"/>
      <c r="I24" s="107">
        <v>2025</v>
      </c>
      <c r="J24" s="109"/>
      <c r="K24" s="269">
        <f>K21/K20*100</f>
        <v>17.428571428571431</v>
      </c>
      <c r="L24" s="269">
        <f>L21/L20*100</f>
        <v>17.575530316988988</v>
      </c>
      <c r="M24" s="269">
        <f t="shared" ref="M24:R24" si="9">M21/M20*100</f>
        <v>68.510041381367841</v>
      </c>
      <c r="N24" s="269">
        <f t="shared" si="9"/>
        <v>68.172730014314851</v>
      </c>
      <c r="O24" s="269">
        <f t="shared" si="9"/>
        <v>47.545505659609425</v>
      </c>
      <c r="P24" s="269"/>
      <c r="Q24" s="269"/>
      <c r="R24" s="269">
        <f t="shared" si="9"/>
        <v>56.317950000000003</v>
      </c>
      <c r="S24" s="269">
        <f t="shared" ref="S24:T24" si="10">S21/S20*100</f>
        <v>68.429494104743625</v>
      </c>
      <c r="T24" s="111">
        <f t="shared" si="10"/>
        <v>60.047969573056136</v>
      </c>
    </row>
    <row r="25" spans="1:20" ht="15" customHeight="1">
      <c r="A25" s="3"/>
      <c r="B25" s="3"/>
      <c r="C25" s="106" t="s">
        <v>5</v>
      </c>
      <c r="D25" s="428" t="s">
        <v>35</v>
      </c>
      <c r="E25" s="428"/>
      <c r="F25" s="109" t="s">
        <v>131</v>
      </c>
      <c r="G25" s="107" t="s">
        <v>103</v>
      </c>
      <c r="H25" s="108"/>
      <c r="I25" s="107">
        <v>2025</v>
      </c>
      <c r="J25" s="109" t="s">
        <v>95</v>
      </c>
      <c r="K25" s="110"/>
      <c r="L25" s="110">
        <v>26244000</v>
      </c>
      <c r="M25" s="110"/>
      <c r="N25" s="110"/>
      <c r="O25" s="110">
        <v>97428907</v>
      </c>
      <c r="P25" s="269"/>
      <c r="Q25" s="269"/>
      <c r="R25" s="110"/>
      <c r="S25" s="118"/>
      <c r="T25" s="111">
        <f>SUM(K25:S25)</f>
        <v>123672907</v>
      </c>
    </row>
    <row r="26" spans="1:20" ht="24.95" customHeight="1">
      <c r="A26" s="66"/>
      <c r="B26" s="434"/>
      <c r="C26" s="434"/>
      <c r="D26" s="434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</row>
    <row r="27" spans="1:20" ht="15" customHeight="1">
      <c r="A27" s="66"/>
      <c r="B27" s="66"/>
      <c r="C27" s="66"/>
      <c r="D27" s="66"/>
      <c r="E27" s="66"/>
      <c r="F27" s="435" t="s">
        <v>114</v>
      </c>
      <c r="G27" s="68" t="s">
        <v>70</v>
      </c>
      <c r="H27" s="436"/>
      <c r="I27" s="436"/>
      <c r="J27" s="435" t="s">
        <v>69</v>
      </c>
      <c r="K27" s="68" t="s">
        <v>70</v>
      </c>
      <c r="L27" s="436"/>
      <c r="M27" s="436"/>
      <c r="N27" s="66"/>
      <c r="O27" s="66"/>
      <c r="P27" s="66"/>
      <c r="Q27" s="66"/>
      <c r="R27" s="66"/>
      <c r="S27" s="66"/>
      <c r="T27" s="66"/>
    </row>
    <row r="28" spans="1:20" ht="15" customHeight="1">
      <c r="A28" s="66"/>
      <c r="B28" s="66"/>
      <c r="C28" s="66"/>
      <c r="D28" s="66"/>
      <c r="E28" s="66"/>
      <c r="F28" s="435"/>
      <c r="G28" s="68" t="s">
        <v>71</v>
      </c>
      <c r="H28" s="437"/>
      <c r="I28" s="437"/>
      <c r="J28" s="435"/>
      <c r="K28" s="68" t="s">
        <v>71</v>
      </c>
      <c r="L28" s="437"/>
      <c r="M28" s="437"/>
      <c r="N28" s="66"/>
      <c r="O28" s="66"/>
      <c r="P28" s="66"/>
      <c r="Q28" s="66"/>
      <c r="R28" s="66"/>
      <c r="S28" s="66"/>
      <c r="T28" s="66"/>
    </row>
    <row r="29" spans="1:20" ht="15" customHeight="1">
      <c r="A29" s="66"/>
      <c r="B29" s="66"/>
      <c r="C29" s="66"/>
      <c r="D29" s="66"/>
      <c r="E29" s="66"/>
      <c r="F29" s="435"/>
      <c r="G29" s="68" t="s">
        <v>72</v>
      </c>
      <c r="H29" s="437"/>
      <c r="I29" s="437"/>
      <c r="J29" s="435"/>
      <c r="K29" s="68" t="s">
        <v>72</v>
      </c>
      <c r="L29" s="437"/>
      <c r="M29" s="437"/>
      <c r="N29" s="66"/>
      <c r="O29" s="66"/>
      <c r="P29" s="66"/>
      <c r="Q29" s="66"/>
      <c r="R29" s="66"/>
      <c r="S29" s="66"/>
      <c r="T29" s="66"/>
    </row>
    <row r="30" spans="1:20" ht="24.95" customHeight="1">
      <c r="A30" s="66"/>
      <c r="B30" s="66"/>
      <c r="C30" s="434"/>
      <c r="D30" s="434"/>
      <c r="E30" s="434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</row>
  </sheetData>
  <mergeCells count="40">
    <mergeCell ref="C30:E30"/>
    <mergeCell ref="C2:S2"/>
    <mergeCell ref="C3:T3"/>
    <mergeCell ref="A4:B5"/>
    <mergeCell ref="B26:D26"/>
    <mergeCell ref="F27:F29"/>
    <mergeCell ref="H27:I27"/>
    <mergeCell ref="J27:J29"/>
    <mergeCell ref="L27:M27"/>
    <mergeCell ref="H28:I28"/>
    <mergeCell ref="L28:M28"/>
    <mergeCell ref="H29:I29"/>
    <mergeCell ref="L29:M29"/>
    <mergeCell ref="D10:E10"/>
    <mergeCell ref="D7:E7"/>
    <mergeCell ref="D13:E13"/>
    <mergeCell ref="D11:E11"/>
    <mergeCell ref="D12:E12"/>
    <mergeCell ref="D8:E8"/>
    <mergeCell ref="D9:E9"/>
    <mergeCell ref="D19:E19"/>
    <mergeCell ref="D17:E17"/>
    <mergeCell ref="D18:E18"/>
    <mergeCell ref="D16:E16"/>
    <mergeCell ref="D14:E14"/>
    <mergeCell ref="D15:E15"/>
    <mergeCell ref="D25:E25"/>
    <mergeCell ref="D23:E23"/>
    <mergeCell ref="D24:E24"/>
    <mergeCell ref="D22:E22"/>
    <mergeCell ref="D20:E20"/>
    <mergeCell ref="D21:E21"/>
    <mergeCell ref="I4:I5"/>
    <mergeCell ref="J4:J6"/>
    <mergeCell ref="K4:T4"/>
    <mergeCell ref="C4:C6"/>
    <mergeCell ref="D4:E6"/>
    <mergeCell ref="F4:F6"/>
    <mergeCell ref="G4:G6"/>
    <mergeCell ref="H4:H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38A2A-C655-4E68-8BA6-ADB86A7C8EB7}">
  <dimension ref="A1:T23"/>
  <sheetViews>
    <sheetView topLeftCell="C1" workbookViewId="0">
      <selection activeCell="L19" sqref="L19:M19"/>
    </sheetView>
  </sheetViews>
  <sheetFormatPr defaultRowHeight="15"/>
  <cols>
    <col min="1" max="1" width="2.140625" hidden="1" customWidth="1"/>
    <col min="2" max="2" width="0.140625" hidden="1" customWidth="1"/>
    <col min="3" max="3" width="4.5703125" customWidth="1"/>
    <col min="4" max="4" width="1.28515625" customWidth="1"/>
    <col min="5" max="5" width="5.42578125" customWidth="1"/>
    <col min="6" max="6" width="19.140625" customWidth="1"/>
    <col min="7" max="7" width="5.140625" customWidth="1"/>
    <col min="8" max="8" width="14.28515625" customWidth="1"/>
    <col min="9" max="9" width="7.42578125" customWidth="1"/>
    <col min="10" max="10" width="13.28515625" customWidth="1"/>
    <col min="11" max="11" width="7.5703125" customWidth="1"/>
    <col min="12" max="12" width="9.28515625" customWidth="1"/>
    <col min="13" max="13" width="11.5703125" customWidth="1"/>
    <col min="14" max="14" width="10.42578125" customWidth="1"/>
    <col min="15" max="15" width="10.140625" customWidth="1"/>
    <col min="16" max="16" width="6.28515625" hidden="1" customWidth="1"/>
    <col min="17" max="17" width="6.42578125" hidden="1" customWidth="1"/>
    <col min="18" max="18" width="7.5703125" hidden="1" customWidth="1"/>
    <col min="19" max="19" width="12.42578125" customWidth="1"/>
    <col min="20" max="20" width="11.7109375" customWidth="1"/>
  </cols>
  <sheetData>
    <row r="1" spans="1:20">
      <c r="A1" s="69"/>
      <c r="B1" s="69"/>
      <c r="C1" s="70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spans="1:20" ht="18" customHeight="1">
      <c r="A2" s="3"/>
      <c r="B2" s="3"/>
      <c r="C2" s="368" t="s">
        <v>309</v>
      </c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"/>
    </row>
    <row r="3" spans="1:20" ht="21" customHeight="1" thickBot="1">
      <c r="A3" s="3"/>
      <c r="B3" s="3"/>
      <c r="C3" s="369" t="s">
        <v>559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</row>
    <row r="4" spans="1:20" ht="15" customHeight="1" thickTop="1" thickBot="1">
      <c r="A4" s="377"/>
      <c r="B4" s="377"/>
      <c r="C4" s="371" t="s">
        <v>75</v>
      </c>
      <c r="D4" s="372" t="s">
        <v>27</v>
      </c>
      <c r="E4" s="372"/>
      <c r="F4" s="372" t="s">
        <v>118</v>
      </c>
      <c r="G4" s="372" t="s">
        <v>76</v>
      </c>
      <c r="H4" s="373" t="s">
        <v>77</v>
      </c>
      <c r="I4" s="372" t="s">
        <v>8</v>
      </c>
      <c r="J4" s="372" t="s">
        <v>78</v>
      </c>
      <c r="K4" s="374" t="s">
        <v>79</v>
      </c>
      <c r="L4" s="374"/>
      <c r="M4" s="374"/>
      <c r="N4" s="374"/>
      <c r="O4" s="374"/>
      <c r="P4" s="374"/>
      <c r="Q4" s="374"/>
      <c r="R4" s="374"/>
      <c r="S4" s="374"/>
      <c r="T4" s="374"/>
    </row>
    <row r="5" spans="1:20" ht="24" customHeight="1" thickTop="1" thickBot="1">
      <c r="A5" s="377"/>
      <c r="B5" s="377"/>
      <c r="C5" s="371"/>
      <c r="D5" s="372"/>
      <c r="E5" s="372"/>
      <c r="F5" s="372"/>
      <c r="G5" s="372"/>
      <c r="H5" s="373"/>
      <c r="I5" s="372"/>
      <c r="J5" s="372"/>
      <c r="K5" s="101" t="s">
        <v>59</v>
      </c>
      <c r="L5" s="101" t="s">
        <v>61</v>
      </c>
      <c r="M5" s="101" t="s">
        <v>44</v>
      </c>
      <c r="N5" s="101" t="s">
        <v>46</v>
      </c>
      <c r="O5" s="101" t="s">
        <v>48</v>
      </c>
      <c r="P5" s="101" t="s">
        <v>50</v>
      </c>
      <c r="Q5" s="101" t="s">
        <v>52</v>
      </c>
      <c r="R5" s="101" t="s">
        <v>54</v>
      </c>
      <c r="S5" s="267" t="s">
        <v>56</v>
      </c>
      <c r="T5" s="102" t="s">
        <v>80</v>
      </c>
    </row>
    <row r="6" spans="1:20" ht="51" customHeight="1" thickTop="1">
      <c r="A6" s="3"/>
      <c r="B6" s="3"/>
      <c r="C6" s="371"/>
      <c r="D6" s="372"/>
      <c r="E6" s="372"/>
      <c r="F6" s="372"/>
      <c r="G6" s="372"/>
      <c r="H6" s="373"/>
      <c r="I6" s="103" t="s">
        <v>81</v>
      </c>
      <c r="J6" s="372"/>
      <c r="K6" s="104" t="s">
        <v>310</v>
      </c>
      <c r="L6" s="104" t="s">
        <v>311</v>
      </c>
      <c r="M6" s="104" t="s">
        <v>84</v>
      </c>
      <c r="N6" s="104" t="s">
        <v>312</v>
      </c>
      <c r="O6" s="104" t="s">
        <v>313</v>
      </c>
      <c r="P6" s="104" t="s">
        <v>314</v>
      </c>
      <c r="Q6" s="104" t="s">
        <v>315</v>
      </c>
      <c r="R6" s="104" t="s">
        <v>316</v>
      </c>
      <c r="S6" s="268" t="s">
        <v>90</v>
      </c>
      <c r="T6" s="105" t="s">
        <v>80</v>
      </c>
    </row>
    <row r="7" spans="1:20" ht="15" customHeight="1">
      <c r="A7" s="3"/>
      <c r="B7" s="3"/>
      <c r="C7" s="106" t="s">
        <v>5</v>
      </c>
      <c r="D7" s="428" t="s">
        <v>37</v>
      </c>
      <c r="E7" s="428"/>
      <c r="F7" s="109" t="s">
        <v>38</v>
      </c>
      <c r="G7" s="107" t="s">
        <v>91</v>
      </c>
      <c r="H7" s="108" t="s">
        <v>92</v>
      </c>
      <c r="I7" s="107">
        <v>2025</v>
      </c>
      <c r="J7" s="109" t="s">
        <v>93</v>
      </c>
      <c r="K7" s="110">
        <v>0</v>
      </c>
      <c r="L7" s="110">
        <v>60000000</v>
      </c>
      <c r="M7" s="110">
        <v>1800690000</v>
      </c>
      <c r="N7" s="110">
        <v>307410000</v>
      </c>
      <c r="O7" s="110">
        <v>351700000</v>
      </c>
      <c r="P7" s="110">
        <v>0</v>
      </c>
      <c r="Q7" s="110">
        <v>0</v>
      </c>
      <c r="R7" s="110">
        <v>0</v>
      </c>
      <c r="S7" s="269">
        <v>20200000</v>
      </c>
      <c r="T7" s="111">
        <f>SUM(K7:S7)</f>
        <v>2540000000</v>
      </c>
    </row>
    <row r="8" spans="1:20" ht="15" customHeight="1">
      <c r="A8" s="3"/>
      <c r="B8" s="3"/>
      <c r="C8" s="106" t="s">
        <v>5</v>
      </c>
      <c r="D8" s="428" t="s">
        <v>37</v>
      </c>
      <c r="E8" s="428"/>
      <c r="F8" s="109" t="s">
        <v>38</v>
      </c>
      <c r="G8" s="107" t="s">
        <v>91</v>
      </c>
      <c r="H8" s="108" t="s">
        <v>92</v>
      </c>
      <c r="I8" s="107">
        <v>2025</v>
      </c>
      <c r="J8" s="109" t="s">
        <v>94</v>
      </c>
      <c r="K8" s="110"/>
      <c r="L8" s="269">
        <v>60000000</v>
      </c>
      <c r="M8" s="269">
        <v>1800690000</v>
      </c>
      <c r="N8" s="269">
        <v>307410000</v>
      </c>
      <c r="O8" s="269">
        <v>351700000</v>
      </c>
      <c r="P8" s="269"/>
      <c r="Q8" s="269"/>
      <c r="R8" s="269"/>
      <c r="S8" s="269">
        <v>22200000</v>
      </c>
      <c r="T8" s="111">
        <f t="shared" ref="T8:T15" si="0">SUM(K8:S8)</f>
        <v>2542000000</v>
      </c>
    </row>
    <row r="9" spans="1:20" ht="15" customHeight="1">
      <c r="A9" s="3"/>
      <c r="B9" s="3"/>
      <c r="C9" s="106" t="s">
        <v>5</v>
      </c>
      <c r="D9" s="428" t="s">
        <v>37</v>
      </c>
      <c r="E9" s="428"/>
      <c r="F9" s="109" t="s">
        <v>38</v>
      </c>
      <c r="G9" s="107" t="s">
        <v>91</v>
      </c>
      <c r="H9" s="108" t="s">
        <v>92</v>
      </c>
      <c r="I9" s="107">
        <v>2025</v>
      </c>
      <c r="J9" s="109" t="s">
        <v>95</v>
      </c>
      <c r="K9" s="110"/>
      <c r="L9" s="269">
        <v>57314640</v>
      </c>
      <c r="M9" s="269">
        <v>1173530845</v>
      </c>
      <c r="N9" s="269">
        <v>196312594</v>
      </c>
      <c r="O9" s="269">
        <v>209627456</v>
      </c>
      <c r="P9" s="269"/>
      <c r="Q9" s="269"/>
      <c r="R9" s="269"/>
      <c r="S9" s="269">
        <v>12429721</v>
      </c>
      <c r="T9" s="111">
        <f t="shared" si="0"/>
        <v>1649215256</v>
      </c>
    </row>
    <row r="10" spans="1:20" ht="15" customHeight="1">
      <c r="A10" s="3"/>
      <c r="B10" s="3"/>
      <c r="C10" s="106" t="s">
        <v>5</v>
      </c>
      <c r="D10" s="428" t="s">
        <v>37</v>
      </c>
      <c r="E10" s="428"/>
      <c r="F10" s="109" t="s">
        <v>38</v>
      </c>
      <c r="G10" s="107" t="s">
        <v>91</v>
      </c>
      <c r="H10" s="108" t="s">
        <v>92</v>
      </c>
      <c r="I10" s="107">
        <v>2025</v>
      </c>
      <c r="J10" s="109" t="s">
        <v>96</v>
      </c>
      <c r="K10" s="110"/>
      <c r="L10" s="110"/>
      <c r="M10" s="110"/>
      <c r="N10" s="110"/>
      <c r="O10" s="110">
        <v>35905839</v>
      </c>
      <c r="P10" s="110"/>
      <c r="Q10" s="110"/>
      <c r="R10" s="110"/>
      <c r="S10" s="269"/>
      <c r="T10" s="111">
        <f t="shared" si="0"/>
        <v>35905839</v>
      </c>
    </row>
    <row r="11" spans="1:20" ht="15" customHeight="1">
      <c r="A11" s="3"/>
      <c r="B11" s="3"/>
      <c r="C11" s="106" t="s">
        <v>5</v>
      </c>
      <c r="D11" s="428" t="s">
        <v>37</v>
      </c>
      <c r="E11" s="428"/>
      <c r="F11" s="109" t="s">
        <v>38</v>
      </c>
      <c r="G11" s="107"/>
      <c r="H11" s="108" t="s">
        <v>80</v>
      </c>
      <c r="I11" s="107">
        <v>2025</v>
      </c>
      <c r="J11" s="109" t="s">
        <v>93</v>
      </c>
      <c r="K11" s="269">
        <v>0</v>
      </c>
      <c r="L11" s="269">
        <v>60000000</v>
      </c>
      <c r="M11" s="269">
        <v>1800690000</v>
      </c>
      <c r="N11" s="269">
        <v>307410000</v>
      </c>
      <c r="O11" s="269">
        <v>351700000</v>
      </c>
      <c r="P11" s="269">
        <v>0</v>
      </c>
      <c r="Q11" s="269">
        <v>0</v>
      </c>
      <c r="R11" s="269">
        <v>0</v>
      </c>
      <c r="S11" s="269">
        <v>20200000</v>
      </c>
      <c r="T11" s="111">
        <f t="shared" si="0"/>
        <v>2540000000</v>
      </c>
    </row>
    <row r="12" spans="1:20" ht="15" customHeight="1">
      <c r="A12" s="3"/>
      <c r="B12" s="3"/>
      <c r="C12" s="106" t="s">
        <v>5</v>
      </c>
      <c r="D12" s="428" t="s">
        <v>37</v>
      </c>
      <c r="E12" s="428"/>
      <c r="F12" s="109" t="s">
        <v>38</v>
      </c>
      <c r="G12" s="107"/>
      <c r="H12" s="108" t="s">
        <v>80</v>
      </c>
      <c r="I12" s="107">
        <v>2025</v>
      </c>
      <c r="J12" s="109" t="s">
        <v>94</v>
      </c>
      <c r="K12" s="110">
        <f>K8</f>
        <v>0</v>
      </c>
      <c r="L12" s="269">
        <f t="shared" ref="L12:S12" si="1">L8</f>
        <v>60000000</v>
      </c>
      <c r="M12" s="269">
        <f t="shared" si="1"/>
        <v>1800690000</v>
      </c>
      <c r="N12" s="269">
        <f t="shared" si="1"/>
        <v>307410000</v>
      </c>
      <c r="O12" s="269">
        <f t="shared" si="1"/>
        <v>351700000</v>
      </c>
      <c r="P12" s="269">
        <f t="shared" si="1"/>
        <v>0</v>
      </c>
      <c r="Q12" s="269">
        <f t="shared" si="1"/>
        <v>0</v>
      </c>
      <c r="R12" s="269">
        <f t="shared" si="1"/>
        <v>0</v>
      </c>
      <c r="S12" s="269">
        <f t="shared" si="1"/>
        <v>22200000</v>
      </c>
      <c r="T12" s="111">
        <f t="shared" si="0"/>
        <v>2542000000</v>
      </c>
    </row>
    <row r="13" spans="1:20" ht="15" customHeight="1">
      <c r="A13" s="3"/>
      <c r="B13" s="3"/>
      <c r="C13" s="106" t="s">
        <v>5</v>
      </c>
      <c r="D13" s="428" t="s">
        <v>37</v>
      </c>
      <c r="E13" s="428"/>
      <c r="F13" s="109" t="s">
        <v>38</v>
      </c>
      <c r="G13" s="107"/>
      <c r="H13" s="108" t="s">
        <v>80</v>
      </c>
      <c r="I13" s="107">
        <v>2025</v>
      </c>
      <c r="J13" s="109" t="s">
        <v>95</v>
      </c>
      <c r="K13" s="110">
        <f>K9</f>
        <v>0</v>
      </c>
      <c r="L13" s="269">
        <f t="shared" ref="L13:S13" si="2">L9</f>
        <v>57314640</v>
      </c>
      <c r="M13" s="269">
        <f t="shared" si="2"/>
        <v>1173530845</v>
      </c>
      <c r="N13" s="269">
        <f t="shared" si="2"/>
        <v>196312594</v>
      </c>
      <c r="O13" s="269">
        <f t="shared" si="2"/>
        <v>209627456</v>
      </c>
      <c r="P13" s="269">
        <f t="shared" si="2"/>
        <v>0</v>
      </c>
      <c r="Q13" s="269">
        <f t="shared" si="2"/>
        <v>0</v>
      </c>
      <c r="R13" s="269">
        <f t="shared" si="2"/>
        <v>0</v>
      </c>
      <c r="S13" s="269">
        <f t="shared" si="2"/>
        <v>12429721</v>
      </c>
      <c r="T13" s="111">
        <f t="shared" si="0"/>
        <v>1649215256</v>
      </c>
    </row>
    <row r="14" spans="1:20" ht="15" customHeight="1">
      <c r="A14" s="3"/>
      <c r="B14" s="3"/>
      <c r="C14" s="106" t="s">
        <v>5</v>
      </c>
      <c r="D14" s="428" t="s">
        <v>37</v>
      </c>
      <c r="E14" s="428"/>
      <c r="F14" s="109" t="s">
        <v>38</v>
      </c>
      <c r="G14" s="107"/>
      <c r="H14" s="108" t="s">
        <v>80</v>
      </c>
      <c r="I14" s="107">
        <v>2025</v>
      </c>
      <c r="J14" s="109" t="s">
        <v>96</v>
      </c>
      <c r="K14" s="110">
        <f>K10</f>
        <v>0</v>
      </c>
      <c r="L14" s="269">
        <f t="shared" ref="L14:S14" si="3">L10</f>
        <v>0</v>
      </c>
      <c r="M14" s="269">
        <f t="shared" si="3"/>
        <v>0</v>
      </c>
      <c r="N14" s="269">
        <f t="shared" si="3"/>
        <v>0</v>
      </c>
      <c r="O14" s="269">
        <f t="shared" si="3"/>
        <v>35905839</v>
      </c>
      <c r="P14" s="269">
        <f t="shared" si="3"/>
        <v>0</v>
      </c>
      <c r="Q14" s="269">
        <f t="shared" si="3"/>
        <v>0</v>
      </c>
      <c r="R14" s="269">
        <f t="shared" si="3"/>
        <v>0</v>
      </c>
      <c r="S14" s="269">
        <f t="shared" si="3"/>
        <v>0</v>
      </c>
      <c r="T14" s="111">
        <f t="shared" si="0"/>
        <v>35905839</v>
      </c>
    </row>
    <row r="15" spans="1:20" ht="15" customHeight="1">
      <c r="A15" s="3"/>
      <c r="B15" s="3"/>
      <c r="C15" s="106" t="s">
        <v>5</v>
      </c>
      <c r="D15" s="428" t="s">
        <v>37</v>
      </c>
      <c r="E15" s="428"/>
      <c r="F15" s="109" t="s">
        <v>101</v>
      </c>
      <c r="G15" s="107"/>
      <c r="H15" s="108"/>
      <c r="I15" s="107">
        <v>2025</v>
      </c>
      <c r="J15" s="109"/>
      <c r="K15" s="269">
        <f>K12-K11</f>
        <v>0</v>
      </c>
      <c r="L15" s="269">
        <f>L12-L11</f>
        <v>0</v>
      </c>
      <c r="M15" s="269">
        <f t="shared" ref="M15:S15" si="4">M12-M11</f>
        <v>0</v>
      </c>
      <c r="N15" s="269">
        <f t="shared" si="4"/>
        <v>0</v>
      </c>
      <c r="O15" s="269">
        <f t="shared" si="4"/>
        <v>0</v>
      </c>
      <c r="P15" s="269">
        <f t="shared" si="4"/>
        <v>0</v>
      </c>
      <c r="Q15" s="269">
        <f t="shared" si="4"/>
        <v>0</v>
      </c>
      <c r="R15" s="269">
        <f t="shared" si="4"/>
        <v>0</v>
      </c>
      <c r="S15" s="269">
        <f t="shared" si="4"/>
        <v>2000000</v>
      </c>
      <c r="T15" s="111">
        <f t="shared" si="0"/>
        <v>2000000</v>
      </c>
    </row>
    <row r="16" spans="1:20" ht="15" customHeight="1">
      <c r="A16" s="3"/>
      <c r="B16" s="3"/>
      <c r="C16" s="106" t="s">
        <v>5</v>
      </c>
      <c r="D16" s="428" t="s">
        <v>37</v>
      </c>
      <c r="E16" s="428"/>
      <c r="F16" s="109" t="s">
        <v>102</v>
      </c>
      <c r="G16" s="107"/>
      <c r="H16" s="108"/>
      <c r="I16" s="107">
        <v>2025</v>
      </c>
      <c r="J16" s="109"/>
      <c r="K16" s="269">
        <v>0</v>
      </c>
      <c r="L16" s="269">
        <f t="shared" ref="L16:T16" si="5">L13/L12*100</f>
        <v>95.5244</v>
      </c>
      <c r="M16" s="269">
        <f t="shared" si="5"/>
        <v>65.171175771509809</v>
      </c>
      <c r="N16" s="269">
        <f t="shared" si="5"/>
        <v>63.860184769526043</v>
      </c>
      <c r="O16" s="269">
        <f t="shared" si="5"/>
        <v>59.604053454648856</v>
      </c>
      <c r="P16" s="269" t="e">
        <f t="shared" si="5"/>
        <v>#DIV/0!</v>
      </c>
      <c r="Q16" s="269" t="e">
        <f t="shared" si="5"/>
        <v>#DIV/0!</v>
      </c>
      <c r="R16" s="269" t="e">
        <f t="shared" si="5"/>
        <v>#DIV/0!</v>
      </c>
      <c r="S16" s="269">
        <f t="shared" si="5"/>
        <v>55.989734234234234</v>
      </c>
      <c r="T16" s="269">
        <f t="shared" si="5"/>
        <v>64.878648937844218</v>
      </c>
    </row>
    <row r="17" spans="1:20" ht="15" customHeight="1">
      <c r="A17" s="69"/>
      <c r="B17" s="441"/>
      <c r="C17" s="441"/>
      <c r="D17" s="441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spans="1:20" ht="15" customHeight="1">
      <c r="A18" s="69"/>
      <c r="B18" s="100"/>
      <c r="C18" s="100"/>
      <c r="D18" s="100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</row>
    <row r="19" spans="1:20" ht="15" customHeight="1">
      <c r="A19" s="69"/>
      <c r="B19" s="69"/>
      <c r="C19" s="69"/>
      <c r="D19" s="69"/>
      <c r="E19" s="69"/>
      <c r="F19" s="440" t="s">
        <v>114</v>
      </c>
      <c r="G19" s="71" t="s">
        <v>70</v>
      </c>
      <c r="H19" s="438"/>
      <c r="I19" s="438"/>
      <c r="J19" s="440" t="s">
        <v>69</v>
      </c>
      <c r="K19" s="71" t="s">
        <v>70</v>
      </c>
      <c r="L19" s="438"/>
      <c r="M19" s="438"/>
      <c r="N19" s="69"/>
      <c r="O19" s="69"/>
      <c r="P19" s="69"/>
      <c r="Q19" s="69"/>
      <c r="R19" s="69"/>
      <c r="S19" s="69"/>
      <c r="T19" s="69"/>
    </row>
    <row r="20" spans="1:20" ht="15" customHeight="1">
      <c r="A20" s="69"/>
      <c r="B20" s="69"/>
      <c r="C20" s="69"/>
      <c r="D20" s="69"/>
      <c r="E20" s="69"/>
      <c r="F20" s="440"/>
      <c r="G20" s="71" t="s">
        <v>71</v>
      </c>
      <c r="H20" s="439"/>
      <c r="I20" s="439"/>
      <c r="J20" s="440"/>
      <c r="K20" s="71" t="s">
        <v>71</v>
      </c>
      <c r="L20" s="439"/>
      <c r="M20" s="439"/>
      <c r="N20" s="69"/>
      <c r="O20" s="69"/>
      <c r="P20" s="69"/>
      <c r="Q20" s="69"/>
      <c r="R20" s="69"/>
      <c r="S20" s="69"/>
      <c r="T20" s="69"/>
    </row>
    <row r="21" spans="1:20" ht="15" customHeight="1">
      <c r="A21" s="69"/>
      <c r="B21" s="69"/>
      <c r="C21" s="69"/>
      <c r="D21" s="69"/>
      <c r="E21" s="69"/>
      <c r="F21" s="440"/>
      <c r="G21" s="71" t="s">
        <v>72</v>
      </c>
      <c r="H21" s="439"/>
      <c r="I21" s="439"/>
      <c r="J21" s="440"/>
      <c r="K21" s="71" t="s">
        <v>72</v>
      </c>
      <c r="L21" s="439"/>
      <c r="M21" s="439"/>
      <c r="N21" s="69"/>
      <c r="O21" s="69"/>
      <c r="P21" s="69"/>
      <c r="Q21" s="69"/>
      <c r="R21" s="69"/>
      <c r="S21" s="69"/>
      <c r="T21" s="69"/>
    </row>
    <row r="22" spans="1:20">
      <c r="A22" s="69"/>
      <c r="B22" s="69"/>
      <c r="C22" s="441"/>
      <c r="D22" s="441"/>
      <c r="E22" s="441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</row>
    <row r="23" spans="1:20">
      <c r="A23" s="3"/>
      <c r="B23" s="3"/>
      <c r="C23" s="429"/>
      <c r="D23" s="429"/>
      <c r="E23" s="42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</sheetData>
  <mergeCells count="32">
    <mergeCell ref="C23:E23"/>
    <mergeCell ref="C22:E22"/>
    <mergeCell ref="B17:D17"/>
    <mergeCell ref="F19:F21"/>
    <mergeCell ref="H19:I19"/>
    <mergeCell ref="H21:I21"/>
    <mergeCell ref="A4:B5"/>
    <mergeCell ref="D7:E7"/>
    <mergeCell ref="D12:E12"/>
    <mergeCell ref="C4:C6"/>
    <mergeCell ref="D4:E6"/>
    <mergeCell ref="D10:E10"/>
    <mergeCell ref="D11:E11"/>
    <mergeCell ref="D16:E16"/>
    <mergeCell ref="D13:E13"/>
    <mergeCell ref="D14:E14"/>
    <mergeCell ref="D15:E15"/>
    <mergeCell ref="D8:E8"/>
    <mergeCell ref="D9:E9"/>
    <mergeCell ref="C2:S2"/>
    <mergeCell ref="C3:T3"/>
    <mergeCell ref="F4:F6"/>
    <mergeCell ref="G4:G6"/>
    <mergeCell ref="H4:H6"/>
    <mergeCell ref="I4:I5"/>
    <mergeCell ref="J4:J6"/>
    <mergeCell ref="K4:T4"/>
    <mergeCell ref="L19:M19"/>
    <mergeCell ref="H20:I20"/>
    <mergeCell ref="L20:M20"/>
    <mergeCell ref="L21:M21"/>
    <mergeCell ref="J19:J21"/>
  </mergeCells>
  <pageMargins left="0.21" right="0.2" top="0.75" bottom="0.75" header="0.3" footer="0.3"/>
  <pageSetup scale="9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7B1A3-53D0-416A-926B-81CE5B33D188}">
  <dimension ref="A1:T26"/>
  <sheetViews>
    <sheetView workbookViewId="0">
      <selection activeCell="L22" sqref="L22:M22"/>
    </sheetView>
  </sheetViews>
  <sheetFormatPr defaultRowHeight="15"/>
  <cols>
    <col min="1" max="1" width="3.28515625" customWidth="1"/>
    <col min="2" max="2" width="0.140625" customWidth="1"/>
    <col min="3" max="3" width="5.7109375" customWidth="1"/>
    <col min="4" max="4" width="1.28515625" customWidth="1"/>
    <col min="5" max="5" width="6.5703125" customWidth="1"/>
    <col min="6" max="6" width="15.28515625" customWidth="1"/>
    <col min="7" max="7" width="5.42578125" customWidth="1"/>
    <col min="8" max="8" width="18.85546875" customWidth="1"/>
    <col min="9" max="9" width="7.7109375" customWidth="1"/>
    <col min="10" max="10" width="13.28515625" customWidth="1"/>
    <col min="11" max="11" width="10.28515625" customWidth="1"/>
    <col min="12" max="12" width="10.42578125" customWidth="1"/>
    <col min="13" max="13" width="11.28515625" customWidth="1"/>
    <col min="14" max="14" width="9" customWidth="1"/>
    <col min="15" max="15" width="11.28515625" customWidth="1"/>
    <col min="16" max="16" width="5.7109375" customWidth="1"/>
    <col min="17" max="17" width="6.7109375" customWidth="1"/>
    <col min="18" max="18" width="6.5703125" customWidth="1"/>
    <col min="19" max="19" width="9.42578125" customWidth="1"/>
    <col min="20" max="20" width="11.7109375" customWidth="1"/>
  </cols>
  <sheetData>
    <row r="1" spans="1:20">
      <c r="A1" s="72"/>
      <c r="B1" s="72"/>
      <c r="C1" s="73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ht="18" customHeight="1">
      <c r="A2" s="3"/>
      <c r="B2" s="3"/>
      <c r="C2" s="368" t="s">
        <v>309</v>
      </c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"/>
    </row>
    <row r="3" spans="1:20" ht="21" customHeight="1" thickBot="1">
      <c r="A3" s="3"/>
      <c r="B3" s="3"/>
      <c r="C3" s="369" t="s">
        <v>559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</row>
    <row r="4" spans="1:20" ht="15" customHeight="1" thickTop="1" thickBot="1">
      <c r="A4" s="377"/>
      <c r="B4" s="377"/>
      <c r="C4" s="371" t="s">
        <v>75</v>
      </c>
      <c r="D4" s="372" t="s">
        <v>27</v>
      </c>
      <c r="E4" s="372"/>
      <c r="F4" s="372" t="s">
        <v>118</v>
      </c>
      <c r="G4" s="372" t="s">
        <v>76</v>
      </c>
      <c r="H4" s="373" t="s">
        <v>77</v>
      </c>
      <c r="I4" s="372" t="s">
        <v>8</v>
      </c>
      <c r="J4" s="372" t="s">
        <v>78</v>
      </c>
      <c r="K4" s="374" t="s">
        <v>79</v>
      </c>
      <c r="L4" s="374"/>
      <c r="M4" s="374"/>
      <c r="N4" s="374"/>
      <c r="O4" s="374"/>
      <c r="P4" s="374"/>
      <c r="Q4" s="374"/>
      <c r="R4" s="374"/>
      <c r="S4" s="374"/>
      <c r="T4" s="374"/>
    </row>
    <row r="5" spans="1:20" ht="15" customHeight="1" thickTop="1" thickBot="1">
      <c r="A5" s="377"/>
      <c r="B5" s="377"/>
      <c r="C5" s="371"/>
      <c r="D5" s="372"/>
      <c r="E5" s="372"/>
      <c r="F5" s="372"/>
      <c r="G5" s="372"/>
      <c r="H5" s="373"/>
      <c r="I5" s="372"/>
      <c r="J5" s="372"/>
      <c r="K5" s="101" t="s">
        <v>59</v>
      </c>
      <c r="L5" s="101" t="s">
        <v>61</v>
      </c>
      <c r="M5" s="101" t="s">
        <v>44</v>
      </c>
      <c r="N5" s="101" t="s">
        <v>46</v>
      </c>
      <c r="O5" s="101" t="s">
        <v>48</v>
      </c>
      <c r="P5" s="101" t="s">
        <v>50</v>
      </c>
      <c r="Q5" s="101" t="s">
        <v>52</v>
      </c>
      <c r="R5" s="101" t="s">
        <v>54</v>
      </c>
      <c r="S5" s="267" t="s">
        <v>56</v>
      </c>
      <c r="T5" s="102" t="s">
        <v>80</v>
      </c>
    </row>
    <row r="6" spans="1:20" ht="51" customHeight="1" thickTop="1">
      <c r="A6" s="3"/>
      <c r="B6" s="3"/>
      <c r="C6" s="371"/>
      <c r="D6" s="372"/>
      <c r="E6" s="372"/>
      <c r="F6" s="372"/>
      <c r="G6" s="372"/>
      <c r="H6" s="373"/>
      <c r="I6" s="103" t="s">
        <v>81</v>
      </c>
      <c r="J6" s="372"/>
      <c r="K6" s="104" t="s">
        <v>310</v>
      </c>
      <c r="L6" s="104" t="s">
        <v>311</v>
      </c>
      <c r="M6" s="104" t="s">
        <v>84</v>
      </c>
      <c r="N6" s="104" t="s">
        <v>312</v>
      </c>
      <c r="O6" s="104" t="s">
        <v>313</v>
      </c>
      <c r="P6" s="104" t="s">
        <v>314</v>
      </c>
      <c r="Q6" s="104" t="s">
        <v>315</v>
      </c>
      <c r="R6" s="104" t="s">
        <v>316</v>
      </c>
      <c r="S6" s="268" t="s">
        <v>90</v>
      </c>
      <c r="T6" s="105" t="s">
        <v>80</v>
      </c>
    </row>
    <row r="7" spans="1:20" ht="15" customHeight="1">
      <c r="A7" s="3"/>
      <c r="B7" s="3"/>
      <c r="C7" s="106" t="s">
        <v>5</v>
      </c>
      <c r="D7" s="428" t="s">
        <v>31</v>
      </c>
      <c r="E7" s="428"/>
      <c r="F7" s="109" t="s">
        <v>32</v>
      </c>
      <c r="G7" s="107" t="s">
        <v>91</v>
      </c>
      <c r="H7" s="108" t="s">
        <v>92</v>
      </c>
      <c r="I7" s="107">
        <v>2025</v>
      </c>
      <c r="J7" s="109" t="s">
        <v>93</v>
      </c>
      <c r="K7" s="110">
        <v>0</v>
      </c>
      <c r="L7" s="110">
        <v>12000000</v>
      </c>
      <c r="M7" s="110">
        <v>499270000</v>
      </c>
      <c r="N7" s="110">
        <v>85320000</v>
      </c>
      <c r="O7" s="110">
        <v>86737000</v>
      </c>
      <c r="P7" s="110">
        <v>0</v>
      </c>
      <c r="Q7" s="110">
        <v>0</v>
      </c>
      <c r="R7" s="110">
        <v>0</v>
      </c>
      <c r="S7" s="269">
        <v>0</v>
      </c>
      <c r="T7" s="111">
        <f t="shared" ref="T7:T19" si="0">SUM(K7:S7)</f>
        <v>683327000</v>
      </c>
    </row>
    <row r="8" spans="1:20" ht="15" customHeight="1">
      <c r="A8" s="3"/>
      <c r="B8" s="3"/>
      <c r="C8" s="106" t="s">
        <v>5</v>
      </c>
      <c r="D8" s="428" t="s">
        <v>31</v>
      </c>
      <c r="E8" s="428"/>
      <c r="F8" s="109" t="s">
        <v>32</v>
      </c>
      <c r="G8" s="107" t="s">
        <v>91</v>
      </c>
      <c r="H8" s="108" t="s">
        <v>92</v>
      </c>
      <c r="I8" s="107">
        <v>2025</v>
      </c>
      <c r="J8" s="109" t="s">
        <v>94</v>
      </c>
      <c r="K8" s="269"/>
      <c r="L8" s="269">
        <v>12000000</v>
      </c>
      <c r="M8" s="269">
        <v>499270000</v>
      </c>
      <c r="N8" s="269">
        <v>85320000</v>
      </c>
      <c r="O8" s="269">
        <v>86705000</v>
      </c>
      <c r="P8" s="269"/>
      <c r="Q8" s="269"/>
      <c r="R8" s="269"/>
      <c r="S8" s="269">
        <v>2752000</v>
      </c>
      <c r="T8" s="111">
        <f t="shared" si="0"/>
        <v>686047000</v>
      </c>
    </row>
    <row r="9" spans="1:20" ht="15" customHeight="1">
      <c r="A9" s="3"/>
      <c r="B9" s="3"/>
      <c r="C9" s="106" t="s">
        <v>5</v>
      </c>
      <c r="D9" s="428" t="s">
        <v>31</v>
      </c>
      <c r="E9" s="428"/>
      <c r="F9" s="109" t="s">
        <v>32</v>
      </c>
      <c r="G9" s="107" t="s">
        <v>91</v>
      </c>
      <c r="H9" s="108" t="s">
        <v>92</v>
      </c>
      <c r="I9" s="107">
        <v>2025</v>
      </c>
      <c r="J9" s="109" t="s">
        <v>95</v>
      </c>
      <c r="K9" s="269"/>
      <c r="L9" s="269">
        <v>3802386</v>
      </c>
      <c r="M9" s="269">
        <v>314480331</v>
      </c>
      <c r="N9" s="269">
        <v>52011599</v>
      </c>
      <c r="O9" s="269">
        <v>39501503</v>
      </c>
      <c r="P9" s="269"/>
      <c r="Q9" s="269"/>
      <c r="R9" s="269"/>
      <c r="S9" s="269">
        <v>1745270</v>
      </c>
      <c r="T9" s="111">
        <f t="shared" si="0"/>
        <v>411541089</v>
      </c>
    </row>
    <row r="10" spans="1:20" ht="15" customHeight="1">
      <c r="A10" s="3"/>
      <c r="B10" s="3"/>
      <c r="C10" s="106" t="s">
        <v>5</v>
      </c>
      <c r="D10" s="428" t="s">
        <v>31</v>
      </c>
      <c r="E10" s="428"/>
      <c r="F10" s="109" t="s">
        <v>32</v>
      </c>
      <c r="G10" s="107" t="s">
        <v>91</v>
      </c>
      <c r="H10" s="108" t="s">
        <v>92</v>
      </c>
      <c r="I10" s="107">
        <v>2025</v>
      </c>
      <c r="J10" s="109" t="s">
        <v>96</v>
      </c>
      <c r="K10" s="269"/>
      <c r="L10" s="269"/>
      <c r="M10" s="269"/>
      <c r="N10" s="269"/>
      <c r="O10" s="269">
        <v>10089145</v>
      </c>
      <c r="P10" s="269"/>
      <c r="Q10" s="269"/>
      <c r="R10" s="269"/>
      <c r="S10" s="269"/>
      <c r="T10" s="111">
        <f t="shared" si="0"/>
        <v>10089145</v>
      </c>
    </row>
    <row r="11" spans="1:20" ht="15" customHeight="1">
      <c r="A11" s="3"/>
      <c r="B11" s="3"/>
      <c r="C11" s="106" t="s">
        <v>5</v>
      </c>
      <c r="D11" s="428" t="s">
        <v>31</v>
      </c>
      <c r="E11" s="428"/>
      <c r="F11" s="109" t="s">
        <v>32</v>
      </c>
      <c r="G11" s="107" t="s">
        <v>97</v>
      </c>
      <c r="H11" s="108" t="s">
        <v>98</v>
      </c>
      <c r="I11" s="107">
        <v>2025</v>
      </c>
      <c r="J11" s="109" t="s">
        <v>93</v>
      </c>
      <c r="K11" s="269"/>
      <c r="L11" s="269">
        <v>20000000</v>
      </c>
      <c r="M11" s="269"/>
      <c r="N11" s="269"/>
      <c r="O11" s="269"/>
      <c r="P11" s="269"/>
      <c r="Q11" s="269"/>
      <c r="R11" s="269"/>
      <c r="S11" s="269"/>
      <c r="T11" s="111">
        <f t="shared" si="0"/>
        <v>20000000</v>
      </c>
    </row>
    <row r="12" spans="1:20" ht="15" customHeight="1">
      <c r="A12" s="3"/>
      <c r="B12" s="3"/>
      <c r="C12" s="106" t="s">
        <v>5</v>
      </c>
      <c r="D12" s="428" t="s">
        <v>31</v>
      </c>
      <c r="E12" s="428"/>
      <c r="F12" s="109" t="s">
        <v>32</v>
      </c>
      <c r="G12" s="107" t="s">
        <v>97</v>
      </c>
      <c r="H12" s="108" t="s">
        <v>98</v>
      </c>
      <c r="I12" s="107">
        <v>2025</v>
      </c>
      <c r="J12" s="109" t="s">
        <v>94</v>
      </c>
      <c r="K12" s="269"/>
      <c r="L12" s="269">
        <v>20000000</v>
      </c>
      <c r="M12" s="269"/>
      <c r="N12" s="269"/>
      <c r="O12" s="269"/>
      <c r="P12" s="269"/>
      <c r="Q12" s="269"/>
      <c r="R12" s="269"/>
      <c r="S12" s="269"/>
      <c r="T12" s="111">
        <f t="shared" si="0"/>
        <v>20000000</v>
      </c>
    </row>
    <row r="13" spans="1:20" ht="15" customHeight="1">
      <c r="A13" s="3"/>
      <c r="B13" s="3"/>
      <c r="C13" s="106" t="s">
        <v>5</v>
      </c>
      <c r="D13" s="428" t="s">
        <v>31</v>
      </c>
      <c r="E13" s="428"/>
      <c r="F13" s="109" t="s">
        <v>32</v>
      </c>
      <c r="G13" s="107" t="s">
        <v>97</v>
      </c>
      <c r="H13" s="108" t="s">
        <v>98</v>
      </c>
      <c r="I13" s="107">
        <v>2025</v>
      </c>
      <c r="J13" s="109" t="s">
        <v>95</v>
      </c>
      <c r="K13" s="269">
        <v>1587700</v>
      </c>
      <c r="L13" s="269">
        <v>0</v>
      </c>
      <c r="M13" s="269"/>
      <c r="N13" s="269"/>
      <c r="O13" s="269"/>
      <c r="P13" s="269"/>
      <c r="Q13" s="269"/>
      <c r="R13" s="269"/>
      <c r="S13" s="269"/>
      <c r="T13" s="111">
        <f t="shared" si="0"/>
        <v>1587700</v>
      </c>
    </row>
    <row r="14" spans="1:20" ht="15" customHeight="1">
      <c r="A14" s="3"/>
      <c r="B14" s="3"/>
      <c r="C14" s="106" t="s">
        <v>5</v>
      </c>
      <c r="D14" s="428" t="s">
        <v>31</v>
      </c>
      <c r="E14" s="428"/>
      <c r="F14" s="109" t="s">
        <v>32</v>
      </c>
      <c r="G14" s="107" t="s">
        <v>97</v>
      </c>
      <c r="H14" s="108" t="s">
        <v>98</v>
      </c>
      <c r="I14" s="107">
        <v>2025</v>
      </c>
      <c r="J14" s="109" t="s">
        <v>96</v>
      </c>
      <c r="K14" s="110"/>
      <c r="L14" s="110"/>
      <c r="M14" s="110"/>
      <c r="N14" s="110"/>
      <c r="O14" s="110"/>
      <c r="P14" s="110"/>
      <c r="Q14" s="110"/>
      <c r="R14" s="110"/>
      <c r="S14" s="269"/>
      <c r="T14" s="111">
        <f t="shared" si="0"/>
        <v>0</v>
      </c>
    </row>
    <row r="15" spans="1:20" ht="15" customHeight="1">
      <c r="A15" s="3"/>
      <c r="B15" s="3"/>
      <c r="C15" s="106" t="s">
        <v>5</v>
      </c>
      <c r="D15" s="428" t="s">
        <v>31</v>
      </c>
      <c r="E15" s="428"/>
      <c r="F15" s="109" t="s">
        <v>32</v>
      </c>
      <c r="G15" s="107"/>
      <c r="H15" s="108" t="s">
        <v>80</v>
      </c>
      <c r="I15" s="107">
        <v>2025</v>
      </c>
      <c r="J15" s="109" t="s">
        <v>93</v>
      </c>
      <c r="K15" s="110">
        <f>K7+K11</f>
        <v>0</v>
      </c>
      <c r="L15" s="269">
        <f t="shared" ref="L15:S15" si="1">L7+L11</f>
        <v>32000000</v>
      </c>
      <c r="M15" s="269">
        <f t="shared" si="1"/>
        <v>499270000</v>
      </c>
      <c r="N15" s="269">
        <f t="shared" si="1"/>
        <v>85320000</v>
      </c>
      <c r="O15" s="269">
        <f t="shared" si="1"/>
        <v>86737000</v>
      </c>
      <c r="P15" s="269">
        <f t="shared" si="1"/>
        <v>0</v>
      </c>
      <c r="Q15" s="269">
        <f t="shared" si="1"/>
        <v>0</v>
      </c>
      <c r="R15" s="269">
        <f t="shared" si="1"/>
        <v>0</v>
      </c>
      <c r="S15" s="269">
        <f t="shared" si="1"/>
        <v>0</v>
      </c>
      <c r="T15" s="111">
        <f t="shared" si="0"/>
        <v>703327000</v>
      </c>
    </row>
    <row r="16" spans="1:20" ht="15" customHeight="1">
      <c r="A16" s="3"/>
      <c r="B16" s="3"/>
      <c r="C16" s="106" t="s">
        <v>5</v>
      </c>
      <c r="D16" s="428" t="s">
        <v>31</v>
      </c>
      <c r="E16" s="428"/>
      <c r="F16" s="109" t="s">
        <v>32</v>
      </c>
      <c r="G16" s="107"/>
      <c r="H16" s="108" t="s">
        <v>80</v>
      </c>
      <c r="I16" s="107">
        <v>2025</v>
      </c>
      <c r="J16" s="109" t="s">
        <v>94</v>
      </c>
      <c r="K16" s="110">
        <f>K8+K12</f>
        <v>0</v>
      </c>
      <c r="L16" s="269">
        <f t="shared" ref="L16:S16" si="2">L8+L12</f>
        <v>32000000</v>
      </c>
      <c r="M16" s="269">
        <f t="shared" si="2"/>
        <v>499270000</v>
      </c>
      <c r="N16" s="269">
        <f t="shared" si="2"/>
        <v>85320000</v>
      </c>
      <c r="O16" s="269">
        <f t="shared" si="2"/>
        <v>86705000</v>
      </c>
      <c r="P16" s="269">
        <f t="shared" si="2"/>
        <v>0</v>
      </c>
      <c r="Q16" s="269">
        <f t="shared" si="2"/>
        <v>0</v>
      </c>
      <c r="R16" s="269">
        <f t="shared" si="2"/>
        <v>0</v>
      </c>
      <c r="S16" s="269">
        <f t="shared" si="2"/>
        <v>2752000</v>
      </c>
      <c r="T16" s="111">
        <f t="shared" si="0"/>
        <v>706047000</v>
      </c>
    </row>
    <row r="17" spans="1:20" ht="15" customHeight="1">
      <c r="A17" s="3"/>
      <c r="B17" s="3"/>
      <c r="C17" s="106" t="s">
        <v>5</v>
      </c>
      <c r="D17" s="428" t="s">
        <v>31</v>
      </c>
      <c r="E17" s="428"/>
      <c r="F17" s="109" t="s">
        <v>32</v>
      </c>
      <c r="G17" s="107"/>
      <c r="H17" s="108" t="s">
        <v>80</v>
      </c>
      <c r="I17" s="107">
        <v>2025</v>
      </c>
      <c r="J17" s="109" t="s">
        <v>95</v>
      </c>
      <c r="K17" s="110">
        <f>K9+K13</f>
        <v>1587700</v>
      </c>
      <c r="L17" s="269">
        <f t="shared" ref="L17:S17" si="3">L9+L13</f>
        <v>3802386</v>
      </c>
      <c r="M17" s="269">
        <f t="shared" si="3"/>
        <v>314480331</v>
      </c>
      <c r="N17" s="269">
        <f t="shared" si="3"/>
        <v>52011599</v>
      </c>
      <c r="O17" s="269">
        <f t="shared" si="3"/>
        <v>39501503</v>
      </c>
      <c r="P17" s="269">
        <f t="shared" si="3"/>
        <v>0</v>
      </c>
      <c r="Q17" s="269">
        <f t="shared" si="3"/>
        <v>0</v>
      </c>
      <c r="R17" s="269">
        <f t="shared" si="3"/>
        <v>0</v>
      </c>
      <c r="S17" s="269">
        <f t="shared" si="3"/>
        <v>1745270</v>
      </c>
      <c r="T17" s="111">
        <f t="shared" si="0"/>
        <v>413128789</v>
      </c>
    </row>
    <row r="18" spans="1:20" ht="15" customHeight="1">
      <c r="A18" s="3"/>
      <c r="B18" s="3"/>
      <c r="C18" s="106" t="s">
        <v>5</v>
      </c>
      <c r="D18" s="428" t="s">
        <v>31</v>
      </c>
      <c r="E18" s="428"/>
      <c r="F18" s="109" t="s">
        <v>32</v>
      </c>
      <c r="G18" s="107"/>
      <c r="H18" s="108" t="s">
        <v>80</v>
      </c>
      <c r="I18" s="107">
        <v>2025</v>
      </c>
      <c r="J18" s="109" t="s">
        <v>96</v>
      </c>
      <c r="K18" s="110">
        <f>K10+K14</f>
        <v>0</v>
      </c>
      <c r="L18" s="269">
        <f t="shared" ref="L18:S18" si="4">L10+L14</f>
        <v>0</v>
      </c>
      <c r="M18" s="269">
        <f t="shared" si="4"/>
        <v>0</v>
      </c>
      <c r="N18" s="269">
        <f t="shared" si="4"/>
        <v>0</v>
      </c>
      <c r="O18" s="269">
        <f t="shared" si="4"/>
        <v>10089145</v>
      </c>
      <c r="P18" s="269">
        <f t="shared" si="4"/>
        <v>0</v>
      </c>
      <c r="Q18" s="269">
        <f t="shared" si="4"/>
        <v>0</v>
      </c>
      <c r="R18" s="269">
        <f t="shared" si="4"/>
        <v>0</v>
      </c>
      <c r="S18" s="269">
        <f t="shared" si="4"/>
        <v>0</v>
      </c>
      <c r="T18" s="111">
        <f t="shared" si="0"/>
        <v>10089145</v>
      </c>
    </row>
    <row r="19" spans="1:20" ht="15" customHeight="1">
      <c r="A19" s="3"/>
      <c r="B19" s="3"/>
      <c r="C19" s="106" t="s">
        <v>5</v>
      </c>
      <c r="D19" s="428" t="s">
        <v>31</v>
      </c>
      <c r="E19" s="428"/>
      <c r="F19" s="109" t="s">
        <v>101</v>
      </c>
      <c r="G19" s="107"/>
      <c r="H19" s="108"/>
      <c r="I19" s="107">
        <v>2025</v>
      </c>
      <c r="J19" s="109"/>
      <c r="K19" s="269">
        <f>K16-K15</f>
        <v>0</v>
      </c>
      <c r="L19" s="269">
        <f t="shared" ref="L19:S19" si="5">L16-L15</f>
        <v>0</v>
      </c>
      <c r="M19" s="269">
        <f t="shared" si="5"/>
        <v>0</v>
      </c>
      <c r="N19" s="269">
        <f t="shared" si="5"/>
        <v>0</v>
      </c>
      <c r="O19" s="269">
        <f>O16-O15</f>
        <v>-32000</v>
      </c>
      <c r="P19" s="269">
        <f t="shared" si="5"/>
        <v>0</v>
      </c>
      <c r="Q19" s="269">
        <f t="shared" si="5"/>
        <v>0</v>
      </c>
      <c r="R19" s="269">
        <f t="shared" si="5"/>
        <v>0</v>
      </c>
      <c r="S19" s="269">
        <f t="shared" si="5"/>
        <v>2752000</v>
      </c>
      <c r="T19" s="111">
        <f t="shared" si="0"/>
        <v>2720000</v>
      </c>
    </row>
    <row r="20" spans="1:20" ht="15" customHeight="1">
      <c r="A20" s="3"/>
      <c r="B20" s="3"/>
      <c r="C20" s="106" t="s">
        <v>5</v>
      </c>
      <c r="D20" s="428" t="s">
        <v>31</v>
      </c>
      <c r="E20" s="428"/>
      <c r="F20" s="109" t="s">
        <v>102</v>
      </c>
      <c r="G20" s="107"/>
      <c r="H20" s="108"/>
      <c r="I20" s="107">
        <v>2025</v>
      </c>
      <c r="J20" s="109"/>
      <c r="K20" s="269"/>
      <c r="L20" s="269">
        <f>L17/L16*100</f>
        <v>11.882456249999999</v>
      </c>
      <c r="M20" s="269">
        <f t="shared" ref="M20:T20" si="6">M17/M16*100</f>
        <v>62.988028721934022</v>
      </c>
      <c r="N20" s="269">
        <f t="shared" si="6"/>
        <v>60.960617674636666</v>
      </c>
      <c r="O20" s="269">
        <f t="shared" si="6"/>
        <v>45.558506429848336</v>
      </c>
      <c r="P20" s="269">
        <v>0</v>
      </c>
      <c r="Q20" s="269">
        <v>0</v>
      </c>
      <c r="R20" s="269">
        <v>0</v>
      </c>
      <c r="S20" s="269">
        <f t="shared" si="6"/>
        <v>63.418241279069761</v>
      </c>
      <c r="T20" s="269">
        <f t="shared" si="6"/>
        <v>58.512930300674036</v>
      </c>
    </row>
    <row r="21" spans="1:20" ht="15" customHeight="1">
      <c r="A21" s="72"/>
      <c r="B21" s="445"/>
      <c r="C21" s="445"/>
      <c r="D21" s="445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ht="15" customHeight="1">
      <c r="A22" s="72"/>
      <c r="B22" s="72"/>
      <c r="C22" s="72"/>
      <c r="D22" s="72"/>
      <c r="E22" s="72"/>
      <c r="F22" s="442" t="s">
        <v>114</v>
      </c>
      <c r="G22" s="74" t="s">
        <v>70</v>
      </c>
      <c r="H22" s="443"/>
      <c r="I22" s="443"/>
      <c r="J22" s="442" t="s">
        <v>69</v>
      </c>
      <c r="K22" s="74" t="s">
        <v>70</v>
      </c>
      <c r="L22" s="443"/>
      <c r="M22" s="443"/>
      <c r="N22" s="72"/>
      <c r="O22" s="72"/>
      <c r="P22" s="72"/>
      <c r="Q22" s="72"/>
      <c r="R22" s="72"/>
      <c r="S22" s="72"/>
      <c r="T22" s="72"/>
    </row>
    <row r="23" spans="1:20" ht="15" customHeight="1">
      <c r="A23" s="72"/>
      <c r="B23" s="72"/>
      <c r="C23" s="72"/>
      <c r="D23" s="72"/>
      <c r="E23" s="72"/>
      <c r="F23" s="442"/>
      <c r="G23" s="74" t="s">
        <v>71</v>
      </c>
      <c r="H23" s="444"/>
      <c r="I23" s="444"/>
      <c r="J23" s="442"/>
      <c r="K23" s="74" t="s">
        <v>71</v>
      </c>
      <c r="L23" s="444"/>
      <c r="M23" s="444"/>
      <c r="N23" s="72"/>
      <c r="O23" s="72"/>
      <c r="P23" s="72"/>
      <c r="Q23" s="72"/>
      <c r="R23" s="72"/>
      <c r="S23" s="72"/>
      <c r="T23" s="72"/>
    </row>
    <row r="24" spans="1:20" ht="15" customHeight="1">
      <c r="A24" s="72"/>
      <c r="B24" s="72"/>
      <c r="C24" s="72"/>
      <c r="D24" s="72"/>
      <c r="E24" s="72"/>
      <c r="F24" s="442"/>
      <c r="G24" s="74" t="s">
        <v>72</v>
      </c>
      <c r="H24" s="444"/>
      <c r="I24" s="444"/>
      <c r="J24" s="442"/>
      <c r="K24" s="74" t="s">
        <v>72</v>
      </c>
      <c r="L24" s="444"/>
      <c r="M24" s="444"/>
      <c r="N24" s="72"/>
      <c r="O24" s="72"/>
      <c r="P24" s="72"/>
      <c r="Q24" s="72"/>
      <c r="R24" s="72"/>
      <c r="S24" s="72"/>
      <c r="T24" s="72"/>
    </row>
    <row r="25" spans="1:20" ht="15" customHeight="1">
      <c r="A25" s="72"/>
      <c r="B25" s="72"/>
      <c r="C25" s="445"/>
      <c r="D25" s="445"/>
      <c r="E25" s="445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spans="1:20">
      <c r="A26" s="3"/>
      <c r="B26" s="3"/>
      <c r="C26" s="429"/>
      <c r="D26" s="429"/>
      <c r="E26" s="42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</sheetData>
  <mergeCells count="36">
    <mergeCell ref="C26:E26"/>
    <mergeCell ref="D7:E7"/>
    <mergeCell ref="D8:E8"/>
    <mergeCell ref="D9:E9"/>
    <mergeCell ref="D11:E11"/>
    <mergeCell ref="D12:E12"/>
    <mergeCell ref="D10:E10"/>
    <mergeCell ref="D16:E16"/>
    <mergeCell ref="D14:E14"/>
    <mergeCell ref="D15:E15"/>
    <mergeCell ref="D13:E13"/>
    <mergeCell ref="C25:E25"/>
    <mergeCell ref="C2:S2"/>
    <mergeCell ref="C3:T3"/>
    <mergeCell ref="D20:E20"/>
    <mergeCell ref="B21:D21"/>
    <mergeCell ref="D19:E19"/>
    <mergeCell ref="D17:E17"/>
    <mergeCell ref="D18:E18"/>
    <mergeCell ref="I4:I5"/>
    <mergeCell ref="J4:J6"/>
    <mergeCell ref="K4:T4"/>
    <mergeCell ref="C4:C6"/>
    <mergeCell ref="D4:E6"/>
    <mergeCell ref="F4:F6"/>
    <mergeCell ref="G4:G6"/>
    <mergeCell ref="H4:H6"/>
    <mergeCell ref="A4:B5"/>
    <mergeCell ref="F22:F24"/>
    <mergeCell ref="H22:I22"/>
    <mergeCell ref="J22:J24"/>
    <mergeCell ref="L22:M22"/>
    <mergeCell ref="H23:I23"/>
    <mergeCell ref="L23:M23"/>
    <mergeCell ref="H24:I24"/>
    <mergeCell ref="L24:M2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398A8-321D-41C5-A444-159817D84958}">
  <dimension ref="A1:T21"/>
  <sheetViews>
    <sheetView workbookViewId="0">
      <selection activeCell="L18" sqref="L18:M18"/>
    </sheetView>
  </sheetViews>
  <sheetFormatPr defaultRowHeight="15"/>
  <cols>
    <col min="1" max="1" width="3.28515625" customWidth="1"/>
    <col min="2" max="2" width="0.140625" customWidth="1"/>
    <col min="3" max="3" width="9" customWidth="1"/>
    <col min="4" max="4" width="1.28515625" customWidth="1"/>
    <col min="5" max="5" width="7.85546875" customWidth="1"/>
    <col min="6" max="6" width="25.140625" customWidth="1"/>
    <col min="7" max="7" width="8.140625" customWidth="1"/>
    <col min="8" max="8" width="12.42578125" customWidth="1"/>
    <col min="9" max="9" width="11.7109375" customWidth="1"/>
    <col min="10" max="10" width="13.28515625" customWidth="1"/>
    <col min="11" max="11" width="10.28515625" customWidth="1"/>
    <col min="12" max="12" width="12" customWidth="1"/>
    <col min="13" max="13" width="11.7109375" customWidth="1"/>
    <col min="14" max="14" width="11.5703125" customWidth="1"/>
    <col min="15" max="15" width="11.28515625" customWidth="1"/>
    <col min="16" max="16" width="8.140625" customWidth="1"/>
    <col min="17" max="17" width="7.42578125" customWidth="1"/>
    <col min="18" max="18" width="6.140625" customWidth="1"/>
    <col min="19" max="19" width="9" customWidth="1"/>
    <col min="20" max="20" width="12.28515625" customWidth="1"/>
  </cols>
  <sheetData>
    <row r="1" spans="1:20" ht="20.100000000000001" customHeight="1">
      <c r="A1" s="75"/>
      <c r="B1" s="75"/>
      <c r="C1" s="76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0" ht="18" customHeight="1">
      <c r="A2" s="3"/>
      <c r="B2" s="3"/>
      <c r="C2" s="368" t="s">
        <v>309</v>
      </c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"/>
    </row>
    <row r="3" spans="1:20" ht="21" customHeight="1" thickBot="1">
      <c r="A3" s="3"/>
      <c r="B3" s="3"/>
      <c r="C3" s="369" t="s">
        <v>559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</row>
    <row r="4" spans="1:20" ht="15" customHeight="1" thickTop="1" thickBot="1">
      <c r="A4" s="377"/>
      <c r="B4" s="377"/>
      <c r="C4" s="371" t="s">
        <v>75</v>
      </c>
      <c r="D4" s="372" t="s">
        <v>27</v>
      </c>
      <c r="E4" s="372"/>
      <c r="F4" s="372" t="s">
        <v>118</v>
      </c>
      <c r="G4" s="372" t="s">
        <v>76</v>
      </c>
      <c r="H4" s="373" t="s">
        <v>77</v>
      </c>
      <c r="I4" s="372" t="s">
        <v>8</v>
      </c>
      <c r="J4" s="372" t="s">
        <v>78</v>
      </c>
      <c r="K4" s="374" t="s">
        <v>79</v>
      </c>
      <c r="L4" s="374"/>
      <c r="M4" s="374"/>
      <c r="N4" s="374"/>
      <c r="O4" s="374"/>
      <c r="P4" s="374"/>
      <c r="Q4" s="374"/>
      <c r="R4" s="374"/>
      <c r="S4" s="374"/>
      <c r="T4" s="374"/>
    </row>
    <row r="5" spans="1:20" ht="15" customHeight="1" thickTop="1" thickBot="1">
      <c r="A5" s="377"/>
      <c r="B5" s="377"/>
      <c r="C5" s="371"/>
      <c r="D5" s="372"/>
      <c r="E5" s="372"/>
      <c r="F5" s="372"/>
      <c r="G5" s="372"/>
      <c r="H5" s="373"/>
      <c r="I5" s="372"/>
      <c r="J5" s="372"/>
      <c r="K5" s="101" t="s">
        <v>59</v>
      </c>
      <c r="L5" s="101" t="s">
        <v>61</v>
      </c>
      <c r="M5" s="101" t="s">
        <v>44</v>
      </c>
      <c r="N5" s="101" t="s">
        <v>46</v>
      </c>
      <c r="O5" s="101" t="s">
        <v>48</v>
      </c>
      <c r="P5" s="101" t="s">
        <v>50</v>
      </c>
      <c r="Q5" s="101" t="s">
        <v>52</v>
      </c>
      <c r="R5" s="101" t="s">
        <v>54</v>
      </c>
      <c r="S5" s="267" t="s">
        <v>56</v>
      </c>
      <c r="T5" s="102" t="s">
        <v>80</v>
      </c>
    </row>
    <row r="6" spans="1:20" ht="51" customHeight="1" thickTop="1">
      <c r="A6" s="3"/>
      <c r="B6" s="3"/>
      <c r="C6" s="371"/>
      <c r="D6" s="372"/>
      <c r="E6" s="372"/>
      <c r="F6" s="372"/>
      <c r="G6" s="372"/>
      <c r="H6" s="373"/>
      <c r="I6" s="103" t="s">
        <v>81</v>
      </c>
      <c r="J6" s="372"/>
      <c r="K6" s="104" t="s">
        <v>310</v>
      </c>
      <c r="L6" s="104" t="s">
        <v>311</v>
      </c>
      <c r="M6" s="104" t="s">
        <v>84</v>
      </c>
      <c r="N6" s="104" t="s">
        <v>312</v>
      </c>
      <c r="O6" s="104" t="s">
        <v>313</v>
      </c>
      <c r="P6" s="104" t="s">
        <v>314</v>
      </c>
      <c r="Q6" s="104" t="s">
        <v>315</v>
      </c>
      <c r="R6" s="104" t="s">
        <v>316</v>
      </c>
      <c r="S6" s="268" t="s">
        <v>90</v>
      </c>
      <c r="T6" s="105" t="s">
        <v>80</v>
      </c>
    </row>
    <row r="7" spans="1:20" ht="15" customHeight="1">
      <c r="A7" s="3"/>
      <c r="B7" s="3"/>
      <c r="C7" s="106" t="s">
        <v>5</v>
      </c>
      <c r="D7" s="428" t="s">
        <v>33</v>
      </c>
      <c r="E7" s="428"/>
      <c r="F7" s="109" t="s">
        <v>34</v>
      </c>
      <c r="G7" s="107" t="s">
        <v>91</v>
      </c>
      <c r="H7" s="108" t="s">
        <v>92</v>
      </c>
      <c r="I7" s="107">
        <v>2025</v>
      </c>
      <c r="J7" s="109" t="s">
        <v>93</v>
      </c>
      <c r="K7" s="110">
        <v>0</v>
      </c>
      <c r="L7" s="110">
        <v>202000000</v>
      </c>
      <c r="M7" s="110">
        <v>468442000</v>
      </c>
      <c r="N7" s="110">
        <v>79480000</v>
      </c>
      <c r="O7" s="110">
        <v>80820000</v>
      </c>
      <c r="P7" s="110">
        <v>0</v>
      </c>
      <c r="Q7" s="110">
        <v>0</v>
      </c>
      <c r="R7" s="110">
        <v>0</v>
      </c>
      <c r="S7" s="269">
        <v>0</v>
      </c>
      <c r="T7" s="111">
        <f>SUM(K7:S7)</f>
        <v>830742000</v>
      </c>
    </row>
    <row r="8" spans="1:20" ht="15" customHeight="1">
      <c r="A8" s="3"/>
      <c r="B8" s="3"/>
      <c r="C8" s="106" t="s">
        <v>5</v>
      </c>
      <c r="D8" s="428" t="s">
        <v>33</v>
      </c>
      <c r="E8" s="428"/>
      <c r="F8" s="109" t="s">
        <v>34</v>
      </c>
      <c r="G8" s="107" t="s">
        <v>91</v>
      </c>
      <c r="H8" s="108" t="s">
        <v>92</v>
      </c>
      <c r="I8" s="107">
        <v>2025</v>
      </c>
      <c r="J8" s="109" t="s">
        <v>94</v>
      </c>
      <c r="K8" s="110"/>
      <c r="L8" s="298">
        <v>202000000</v>
      </c>
      <c r="M8" s="298">
        <v>535442000</v>
      </c>
      <c r="N8" s="298">
        <v>79480000</v>
      </c>
      <c r="O8" s="298">
        <v>80820000</v>
      </c>
      <c r="P8" s="298"/>
      <c r="Q8" s="298"/>
      <c r="R8" s="298"/>
      <c r="S8" s="298">
        <v>800000</v>
      </c>
      <c r="T8" s="111">
        <f t="shared" ref="T8:T15" si="0">SUM(K8:S8)</f>
        <v>898542000</v>
      </c>
    </row>
    <row r="9" spans="1:20" ht="15" customHeight="1">
      <c r="A9" s="3"/>
      <c r="B9" s="3"/>
      <c r="C9" s="106" t="s">
        <v>5</v>
      </c>
      <c r="D9" s="428" t="s">
        <v>33</v>
      </c>
      <c r="E9" s="428"/>
      <c r="F9" s="109" t="s">
        <v>34</v>
      </c>
      <c r="G9" s="107" t="s">
        <v>91</v>
      </c>
      <c r="H9" s="108" t="s">
        <v>92</v>
      </c>
      <c r="I9" s="107">
        <v>2025</v>
      </c>
      <c r="J9" s="109" t="s">
        <v>95</v>
      </c>
      <c r="K9" s="110"/>
      <c r="L9" s="298">
        <v>61220201</v>
      </c>
      <c r="M9" s="298">
        <v>411774154</v>
      </c>
      <c r="N9" s="298">
        <v>68193407</v>
      </c>
      <c r="O9" s="298">
        <v>8294442</v>
      </c>
      <c r="P9" s="298"/>
      <c r="Q9" s="298"/>
      <c r="R9" s="298"/>
      <c r="S9" s="298">
        <v>747384</v>
      </c>
      <c r="T9" s="111">
        <f t="shared" si="0"/>
        <v>550229588</v>
      </c>
    </row>
    <row r="10" spans="1:20" ht="15" customHeight="1">
      <c r="A10" s="3"/>
      <c r="B10" s="3"/>
      <c r="C10" s="106" t="s">
        <v>5</v>
      </c>
      <c r="D10" s="428" t="s">
        <v>33</v>
      </c>
      <c r="E10" s="428"/>
      <c r="F10" s="109" t="s">
        <v>34</v>
      </c>
      <c r="G10" s="107" t="s">
        <v>91</v>
      </c>
      <c r="H10" s="108" t="s">
        <v>92</v>
      </c>
      <c r="I10" s="107">
        <v>2025</v>
      </c>
      <c r="J10" s="109" t="s">
        <v>96</v>
      </c>
      <c r="K10" s="110"/>
      <c r="L10" s="298">
        <v>140779799</v>
      </c>
      <c r="M10" s="298">
        <v>0</v>
      </c>
      <c r="N10" s="298"/>
      <c r="O10" s="298">
        <v>6733368</v>
      </c>
      <c r="P10" s="298"/>
      <c r="Q10" s="298"/>
      <c r="R10" s="298"/>
      <c r="S10" s="298"/>
      <c r="T10" s="111">
        <f t="shared" si="0"/>
        <v>147513167</v>
      </c>
    </row>
    <row r="11" spans="1:20" ht="15" customHeight="1">
      <c r="A11" s="3"/>
      <c r="B11" s="3"/>
      <c r="C11" s="106" t="s">
        <v>5</v>
      </c>
      <c r="D11" s="428" t="s">
        <v>33</v>
      </c>
      <c r="E11" s="428"/>
      <c r="F11" s="109" t="s">
        <v>34</v>
      </c>
      <c r="G11" s="107"/>
      <c r="H11" s="108" t="s">
        <v>80</v>
      </c>
      <c r="I11" s="107">
        <v>2025</v>
      </c>
      <c r="J11" s="109" t="s">
        <v>93</v>
      </c>
      <c r="K11" s="110">
        <f>K7</f>
        <v>0</v>
      </c>
      <c r="L11" s="269">
        <f t="shared" ref="L11:S11" si="1">L7</f>
        <v>202000000</v>
      </c>
      <c r="M11" s="269">
        <f t="shared" si="1"/>
        <v>468442000</v>
      </c>
      <c r="N11" s="269">
        <f t="shared" si="1"/>
        <v>79480000</v>
      </c>
      <c r="O11" s="269">
        <f t="shared" si="1"/>
        <v>80820000</v>
      </c>
      <c r="P11" s="269">
        <f t="shared" si="1"/>
        <v>0</v>
      </c>
      <c r="Q11" s="269">
        <f t="shared" si="1"/>
        <v>0</v>
      </c>
      <c r="R11" s="269">
        <f t="shared" si="1"/>
        <v>0</v>
      </c>
      <c r="S11" s="269">
        <f t="shared" si="1"/>
        <v>0</v>
      </c>
      <c r="T11" s="111">
        <f t="shared" si="0"/>
        <v>830742000</v>
      </c>
    </row>
    <row r="12" spans="1:20" ht="15" customHeight="1">
      <c r="A12" s="3"/>
      <c r="B12" s="3"/>
      <c r="C12" s="106" t="s">
        <v>5</v>
      </c>
      <c r="D12" s="428" t="s">
        <v>33</v>
      </c>
      <c r="E12" s="428"/>
      <c r="F12" s="109" t="s">
        <v>34</v>
      </c>
      <c r="G12" s="107"/>
      <c r="H12" s="108" t="s">
        <v>80</v>
      </c>
      <c r="I12" s="107">
        <v>2025</v>
      </c>
      <c r="J12" s="109" t="s">
        <v>94</v>
      </c>
      <c r="K12" s="110">
        <f>K8</f>
        <v>0</v>
      </c>
      <c r="L12" s="269">
        <f t="shared" ref="L12:S12" si="2">L8</f>
        <v>202000000</v>
      </c>
      <c r="M12" s="269">
        <f t="shared" si="2"/>
        <v>535442000</v>
      </c>
      <c r="N12" s="269">
        <f t="shared" si="2"/>
        <v>79480000</v>
      </c>
      <c r="O12" s="269">
        <f t="shared" si="2"/>
        <v>80820000</v>
      </c>
      <c r="P12" s="269">
        <f t="shared" si="2"/>
        <v>0</v>
      </c>
      <c r="Q12" s="269">
        <f t="shared" si="2"/>
        <v>0</v>
      </c>
      <c r="R12" s="269">
        <f t="shared" si="2"/>
        <v>0</v>
      </c>
      <c r="S12" s="269">
        <f t="shared" si="2"/>
        <v>800000</v>
      </c>
      <c r="T12" s="111">
        <f t="shared" si="0"/>
        <v>898542000</v>
      </c>
    </row>
    <row r="13" spans="1:20" ht="15" customHeight="1">
      <c r="A13" s="3"/>
      <c r="B13" s="3"/>
      <c r="C13" s="106" t="s">
        <v>5</v>
      </c>
      <c r="D13" s="428" t="s">
        <v>33</v>
      </c>
      <c r="E13" s="428"/>
      <c r="F13" s="109" t="s">
        <v>34</v>
      </c>
      <c r="G13" s="107"/>
      <c r="H13" s="108" t="s">
        <v>80</v>
      </c>
      <c r="I13" s="107">
        <v>2025</v>
      </c>
      <c r="J13" s="109" t="s">
        <v>95</v>
      </c>
      <c r="K13" s="110">
        <f>K9</f>
        <v>0</v>
      </c>
      <c r="L13" s="269">
        <f t="shared" ref="L13:S13" si="3">L9</f>
        <v>61220201</v>
      </c>
      <c r="M13" s="269">
        <f t="shared" si="3"/>
        <v>411774154</v>
      </c>
      <c r="N13" s="269">
        <f t="shared" si="3"/>
        <v>68193407</v>
      </c>
      <c r="O13" s="269">
        <f t="shared" si="3"/>
        <v>8294442</v>
      </c>
      <c r="P13" s="269">
        <f t="shared" si="3"/>
        <v>0</v>
      </c>
      <c r="Q13" s="269">
        <f t="shared" si="3"/>
        <v>0</v>
      </c>
      <c r="R13" s="269">
        <f t="shared" si="3"/>
        <v>0</v>
      </c>
      <c r="S13" s="269">
        <f t="shared" si="3"/>
        <v>747384</v>
      </c>
      <c r="T13" s="111">
        <f t="shared" si="0"/>
        <v>550229588</v>
      </c>
    </row>
    <row r="14" spans="1:20" ht="15" customHeight="1">
      <c r="A14" s="3"/>
      <c r="B14" s="3"/>
      <c r="C14" s="106" t="s">
        <v>5</v>
      </c>
      <c r="D14" s="428" t="s">
        <v>33</v>
      </c>
      <c r="E14" s="428"/>
      <c r="F14" s="109" t="s">
        <v>34</v>
      </c>
      <c r="G14" s="107"/>
      <c r="H14" s="108" t="s">
        <v>80</v>
      </c>
      <c r="I14" s="107">
        <v>2025</v>
      </c>
      <c r="J14" s="109" t="s">
        <v>96</v>
      </c>
      <c r="K14" s="110">
        <f>K10</f>
        <v>0</v>
      </c>
      <c r="L14" s="269">
        <f t="shared" ref="L14:S14" si="4">L10</f>
        <v>140779799</v>
      </c>
      <c r="M14" s="269">
        <f t="shared" si="4"/>
        <v>0</v>
      </c>
      <c r="N14" s="269">
        <f t="shared" si="4"/>
        <v>0</v>
      </c>
      <c r="O14" s="269">
        <f t="shared" si="4"/>
        <v>6733368</v>
      </c>
      <c r="P14" s="269">
        <f t="shared" si="4"/>
        <v>0</v>
      </c>
      <c r="Q14" s="269">
        <f t="shared" si="4"/>
        <v>0</v>
      </c>
      <c r="R14" s="269">
        <f t="shared" si="4"/>
        <v>0</v>
      </c>
      <c r="S14" s="269">
        <f t="shared" si="4"/>
        <v>0</v>
      </c>
      <c r="T14" s="111">
        <f t="shared" si="0"/>
        <v>147513167</v>
      </c>
    </row>
    <row r="15" spans="1:20" ht="15" customHeight="1">
      <c r="A15" s="3"/>
      <c r="B15" s="3"/>
      <c r="C15" s="106" t="s">
        <v>5</v>
      </c>
      <c r="D15" s="428" t="s">
        <v>33</v>
      </c>
      <c r="E15" s="428"/>
      <c r="F15" s="109" t="s">
        <v>101</v>
      </c>
      <c r="G15" s="107"/>
      <c r="H15" s="108"/>
      <c r="I15" s="107">
        <v>2025</v>
      </c>
      <c r="J15" s="109"/>
      <c r="K15" s="269">
        <f>K12-K11</f>
        <v>0</v>
      </c>
      <c r="L15" s="269">
        <f t="shared" ref="L15:S15" si="5">L12-L11</f>
        <v>0</v>
      </c>
      <c r="M15" s="269">
        <f t="shared" si="5"/>
        <v>67000000</v>
      </c>
      <c r="N15" s="269">
        <f t="shared" si="5"/>
        <v>0</v>
      </c>
      <c r="O15" s="269">
        <f t="shared" si="5"/>
        <v>0</v>
      </c>
      <c r="P15" s="269">
        <f t="shared" si="5"/>
        <v>0</v>
      </c>
      <c r="Q15" s="269">
        <f t="shared" si="5"/>
        <v>0</v>
      </c>
      <c r="R15" s="269">
        <f t="shared" si="5"/>
        <v>0</v>
      </c>
      <c r="S15" s="269">
        <f t="shared" si="5"/>
        <v>800000</v>
      </c>
      <c r="T15" s="111">
        <f t="shared" si="0"/>
        <v>67800000</v>
      </c>
    </row>
    <row r="16" spans="1:20" ht="15" customHeight="1">
      <c r="A16" s="3"/>
      <c r="B16" s="3"/>
      <c r="C16" s="106" t="s">
        <v>5</v>
      </c>
      <c r="D16" s="428" t="s">
        <v>33</v>
      </c>
      <c r="E16" s="428"/>
      <c r="F16" s="109" t="s">
        <v>102</v>
      </c>
      <c r="G16" s="107"/>
      <c r="H16" s="108"/>
      <c r="I16" s="107">
        <v>2025</v>
      </c>
      <c r="J16" s="109"/>
      <c r="K16" s="269"/>
      <c r="L16" s="269">
        <f t="shared" ref="L16:T16" si="6">L13/L12*100</f>
        <v>30.307030198019802</v>
      </c>
      <c r="M16" s="269">
        <f t="shared" si="6"/>
        <v>76.903596281203193</v>
      </c>
      <c r="N16" s="269">
        <f t="shared" si="6"/>
        <v>85.79945520885758</v>
      </c>
      <c r="O16" s="269">
        <f t="shared" si="6"/>
        <v>10.262858203414996</v>
      </c>
      <c r="P16" s="269"/>
      <c r="Q16" s="269"/>
      <c r="R16" s="269"/>
      <c r="S16" s="269">
        <f t="shared" si="6"/>
        <v>93.423000000000002</v>
      </c>
      <c r="T16" s="269">
        <f t="shared" si="6"/>
        <v>61.235822922022564</v>
      </c>
    </row>
    <row r="17" spans="1:20" ht="24.95" customHeight="1">
      <c r="A17" s="75"/>
      <c r="B17" s="446"/>
      <c r="C17" s="446"/>
      <c r="D17" s="446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</row>
    <row r="18" spans="1:20" ht="15" customHeight="1">
      <c r="A18" s="75"/>
      <c r="B18" s="75"/>
      <c r="C18" s="75"/>
      <c r="D18" s="75"/>
      <c r="E18" s="75"/>
      <c r="F18" s="447" t="s">
        <v>114</v>
      </c>
      <c r="G18" s="77" t="s">
        <v>70</v>
      </c>
      <c r="H18" s="448"/>
      <c r="I18" s="448"/>
      <c r="J18" s="447" t="s">
        <v>69</v>
      </c>
      <c r="K18" s="77" t="s">
        <v>70</v>
      </c>
      <c r="L18" s="448"/>
      <c r="M18" s="448"/>
      <c r="N18" s="75"/>
      <c r="O18" s="75"/>
      <c r="P18" s="75"/>
      <c r="Q18" s="75"/>
      <c r="R18" s="75"/>
      <c r="S18" s="75"/>
      <c r="T18" s="75"/>
    </row>
    <row r="19" spans="1:20" ht="15" customHeight="1">
      <c r="A19" s="75"/>
      <c r="B19" s="75"/>
      <c r="C19" s="75"/>
      <c r="D19" s="75"/>
      <c r="E19" s="75"/>
      <c r="F19" s="447"/>
      <c r="G19" s="77" t="s">
        <v>71</v>
      </c>
      <c r="H19" s="449"/>
      <c r="I19" s="449"/>
      <c r="J19" s="447"/>
      <c r="K19" s="77" t="s">
        <v>71</v>
      </c>
      <c r="L19" s="449"/>
      <c r="M19" s="449"/>
      <c r="N19" s="75"/>
      <c r="O19" s="75"/>
      <c r="P19" s="75"/>
      <c r="Q19" s="75"/>
      <c r="R19" s="75"/>
      <c r="S19" s="75"/>
      <c r="T19" s="75"/>
    </row>
    <row r="20" spans="1:20" ht="15" customHeight="1">
      <c r="A20" s="75"/>
      <c r="B20" s="75"/>
      <c r="C20" s="75"/>
      <c r="D20" s="75"/>
      <c r="E20" s="75"/>
      <c r="F20" s="447"/>
      <c r="G20" s="77" t="s">
        <v>72</v>
      </c>
      <c r="H20" s="449"/>
      <c r="I20" s="449"/>
      <c r="J20" s="447"/>
      <c r="K20" s="77" t="s">
        <v>72</v>
      </c>
      <c r="L20" s="449"/>
      <c r="M20" s="449"/>
      <c r="N20" s="75"/>
      <c r="O20" s="75"/>
      <c r="P20" s="75"/>
      <c r="Q20" s="75"/>
      <c r="R20" s="75"/>
      <c r="S20" s="75"/>
      <c r="T20" s="75"/>
    </row>
    <row r="21" spans="1:20" ht="24.95" customHeight="1">
      <c r="A21" s="75"/>
      <c r="B21" s="75"/>
      <c r="C21" s="446"/>
      <c r="D21" s="446"/>
      <c r="E21" s="446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</row>
  </sheetData>
  <mergeCells count="31">
    <mergeCell ref="A4:B5"/>
    <mergeCell ref="D7:E7"/>
    <mergeCell ref="C4:C6"/>
    <mergeCell ref="D4:E6"/>
    <mergeCell ref="F4:F6"/>
    <mergeCell ref="D16:E16"/>
    <mergeCell ref="D8:E8"/>
    <mergeCell ref="D9:E9"/>
    <mergeCell ref="D11:E11"/>
    <mergeCell ref="C2:S2"/>
    <mergeCell ref="C3:T3"/>
    <mergeCell ref="G4:G6"/>
    <mergeCell ref="H4:H6"/>
    <mergeCell ref="I4:I5"/>
    <mergeCell ref="J4:J6"/>
    <mergeCell ref="K4:T4"/>
    <mergeCell ref="D12:E12"/>
    <mergeCell ref="D10:E10"/>
    <mergeCell ref="D14:E14"/>
    <mergeCell ref="D13:E13"/>
    <mergeCell ref="D15:E15"/>
    <mergeCell ref="J18:J20"/>
    <mergeCell ref="L18:M18"/>
    <mergeCell ref="L19:M19"/>
    <mergeCell ref="L20:M20"/>
    <mergeCell ref="C21:E21"/>
    <mergeCell ref="B17:D17"/>
    <mergeCell ref="F18:F20"/>
    <mergeCell ref="H18:I18"/>
    <mergeCell ref="H19:I19"/>
    <mergeCell ref="H20:I2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550B5-C60B-4447-9826-AA03304A5AFA}">
  <dimension ref="A1:S35"/>
  <sheetViews>
    <sheetView topLeftCell="B10" workbookViewId="0">
      <selection activeCell="R33" sqref="R33:S33"/>
    </sheetView>
  </sheetViews>
  <sheetFormatPr defaultRowHeight="15"/>
  <cols>
    <col min="1" max="1" width="1.85546875" hidden="1" customWidth="1"/>
    <col min="2" max="2" width="7.5703125" customWidth="1"/>
    <col min="3" max="3" width="23.28515625" customWidth="1"/>
    <col min="4" max="4" width="11.85546875" customWidth="1"/>
    <col min="5" max="5" width="5.5703125" customWidth="1"/>
    <col min="6" max="6" width="12.5703125" customWidth="1"/>
    <col min="7" max="7" width="9.28515625" customWidth="1"/>
    <col min="8" max="8" width="4.85546875" customWidth="1"/>
    <col min="9" max="9" width="12" customWidth="1"/>
    <col min="10" max="10" width="9" customWidth="1"/>
    <col min="11" max="11" width="5.5703125" customWidth="1"/>
    <col min="12" max="12" width="12" customWidth="1"/>
    <col min="13" max="13" width="9.7109375" customWidth="1"/>
    <col min="14" max="14" width="5" customWidth="1"/>
    <col min="15" max="15" width="10.85546875" customWidth="1"/>
    <col min="16" max="17" width="9.140625" customWidth="1"/>
    <col min="18" max="18" width="9.42578125" customWidth="1"/>
    <col min="19" max="19" width="9.140625" customWidth="1"/>
  </cols>
  <sheetData>
    <row r="1" spans="1:19">
      <c r="A1" s="80"/>
      <c r="B1" s="81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>
      <c r="A2" s="3"/>
      <c r="B2" s="336" t="s">
        <v>317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</row>
    <row r="3" spans="1:19">
      <c r="A3" s="3"/>
      <c r="B3" s="388" t="s">
        <v>559</v>
      </c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</row>
    <row r="4" spans="1:19" ht="15.75" thickBot="1">
      <c r="A4" s="97"/>
      <c r="B4" s="338" t="s">
        <v>1</v>
      </c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</row>
    <row r="5" spans="1:19" ht="24.75" thickTop="1">
      <c r="A5" s="3"/>
      <c r="B5" s="138" t="s">
        <v>136</v>
      </c>
      <c r="C5" s="450" t="s">
        <v>3</v>
      </c>
      <c r="D5" s="450"/>
      <c r="E5" s="450"/>
      <c r="F5" s="139" t="s">
        <v>4</v>
      </c>
      <c r="G5" s="451" t="s">
        <v>5</v>
      </c>
      <c r="H5" s="451"/>
      <c r="I5" s="451"/>
      <c r="J5" s="451"/>
      <c r="K5" s="451"/>
      <c r="L5" s="451"/>
      <c r="M5" s="451"/>
      <c r="N5" s="451"/>
      <c r="O5" s="451"/>
      <c r="P5" s="451"/>
      <c r="Q5" s="451"/>
      <c r="R5" s="451"/>
      <c r="S5" s="451"/>
    </row>
    <row r="6" spans="1:19" ht="24">
      <c r="A6" s="3"/>
      <c r="B6" s="140" t="s">
        <v>137</v>
      </c>
      <c r="C6" s="453" t="s">
        <v>30</v>
      </c>
      <c r="D6" s="453"/>
      <c r="E6" s="453"/>
      <c r="F6" s="141" t="s">
        <v>138</v>
      </c>
      <c r="G6" s="454" t="s">
        <v>29</v>
      </c>
      <c r="H6" s="454"/>
      <c r="I6" s="454"/>
      <c r="J6" s="454"/>
      <c r="K6" s="454"/>
      <c r="L6" s="454"/>
      <c r="M6" s="454"/>
      <c r="N6" s="454"/>
      <c r="O6" s="454"/>
      <c r="P6" s="454"/>
      <c r="Q6" s="454"/>
      <c r="R6" s="454"/>
      <c r="S6" s="454"/>
    </row>
    <row r="7" spans="1:19">
      <c r="A7" s="3"/>
      <c r="B7" s="456" t="s">
        <v>318</v>
      </c>
      <c r="C7" s="457" t="s">
        <v>319</v>
      </c>
      <c r="D7" s="458" t="s">
        <v>320</v>
      </c>
      <c r="E7" s="349" t="s">
        <v>140</v>
      </c>
      <c r="F7" s="349"/>
      <c r="G7" s="349"/>
      <c r="H7" s="349" t="s">
        <v>321</v>
      </c>
      <c r="I7" s="349"/>
      <c r="J7" s="349"/>
      <c r="K7" s="349" t="s">
        <v>321</v>
      </c>
      <c r="L7" s="349"/>
      <c r="M7" s="349"/>
      <c r="N7" s="349" t="s">
        <v>321</v>
      </c>
      <c r="O7" s="349"/>
      <c r="P7" s="349"/>
      <c r="Q7" s="459" t="s">
        <v>322</v>
      </c>
      <c r="R7" s="459"/>
      <c r="S7" s="459"/>
    </row>
    <row r="8" spans="1:19" ht="90">
      <c r="A8" s="3"/>
      <c r="B8" s="456"/>
      <c r="C8" s="457"/>
      <c r="D8" s="458"/>
      <c r="E8" s="4" t="s">
        <v>323</v>
      </c>
      <c r="F8" s="142" t="s">
        <v>324</v>
      </c>
      <c r="G8" s="7" t="s">
        <v>325</v>
      </c>
      <c r="H8" s="6" t="s">
        <v>326</v>
      </c>
      <c r="I8" s="142" t="s">
        <v>327</v>
      </c>
      <c r="J8" s="143" t="s">
        <v>328</v>
      </c>
      <c r="K8" s="6" t="s">
        <v>329</v>
      </c>
      <c r="L8" s="142" t="s">
        <v>330</v>
      </c>
      <c r="M8" s="143" t="s">
        <v>331</v>
      </c>
      <c r="N8" s="6" t="s">
        <v>332</v>
      </c>
      <c r="O8" s="142" t="s">
        <v>333</v>
      </c>
      <c r="P8" s="143" t="s">
        <v>334</v>
      </c>
      <c r="Q8" s="6" t="s">
        <v>335</v>
      </c>
      <c r="R8" s="142" t="s">
        <v>336</v>
      </c>
      <c r="S8" s="144" t="s">
        <v>337</v>
      </c>
    </row>
    <row r="9" spans="1:19" ht="15.75" thickBot="1">
      <c r="A9" s="3"/>
      <c r="B9" s="145"/>
      <c r="C9" s="9"/>
      <c r="D9" s="9"/>
      <c r="E9" s="9" t="s">
        <v>15</v>
      </c>
      <c r="F9" s="9" t="s">
        <v>16</v>
      </c>
      <c r="G9" s="9" t="s">
        <v>17</v>
      </c>
      <c r="H9" s="9" t="s">
        <v>18</v>
      </c>
      <c r="I9" s="9" t="s">
        <v>19</v>
      </c>
      <c r="J9" s="9" t="s">
        <v>20</v>
      </c>
      <c r="K9" s="9" t="s">
        <v>338</v>
      </c>
      <c r="L9" s="9" t="s">
        <v>22</v>
      </c>
      <c r="M9" s="9" t="s">
        <v>23</v>
      </c>
      <c r="N9" s="9" t="s">
        <v>339</v>
      </c>
      <c r="O9" s="9" t="s">
        <v>340</v>
      </c>
      <c r="P9" s="9" t="s">
        <v>341</v>
      </c>
      <c r="Q9" s="9" t="s">
        <v>342</v>
      </c>
      <c r="R9" s="9" t="s">
        <v>343</v>
      </c>
      <c r="S9" s="10" t="s">
        <v>344</v>
      </c>
    </row>
    <row r="10" spans="1:19" ht="25.5" customHeight="1" thickTop="1">
      <c r="A10" s="3"/>
      <c r="B10" s="455" t="s">
        <v>345</v>
      </c>
      <c r="C10" s="455"/>
      <c r="D10" s="11"/>
      <c r="E10" s="12"/>
      <c r="F10" s="11"/>
      <c r="G10" s="12"/>
      <c r="H10" s="11"/>
      <c r="I10" s="12"/>
      <c r="J10" s="13"/>
      <c r="K10" s="11"/>
      <c r="L10" s="12"/>
      <c r="M10" s="13"/>
      <c r="N10" s="11"/>
      <c r="O10" s="12"/>
      <c r="P10" s="13"/>
      <c r="Q10" s="11"/>
      <c r="R10" s="12"/>
      <c r="S10" s="146"/>
    </row>
    <row r="11" spans="1:19">
      <c r="A11" s="3"/>
      <c r="B11" s="257" t="s">
        <v>281</v>
      </c>
      <c r="C11" s="148" t="s">
        <v>282</v>
      </c>
      <c r="D11" s="255" t="s">
        <v>378</v>
      </c>
      <c r="E11" s="149">
        <v>138</v>
      </c>
      <c r="F11" s="149">
        <v>1160322650</v>
      </c>
      <c r="G11" s="149">
        <v>8408135</v>
      </c>
      <c r="H11" s="253">
        <v>160</v>
      </c>
      <c r="I11" s="149">
        <v>1344940000</v>
      </c>
      <c r="J11" s="149">
        <f>I11/H11</f>
        <v>8405875</v>
      </c>
      <c r="K11" s="150">
        <v>158</v>
      </c>
      <c r="L11" s="149">
        <v>1327720000</v>
      </c>
      <c r="M11" s="149">
        <f>L11/K11</f>
        <v>8403291.139240507</v>
      </c>
      <c r="N11" s="150">
        <v>101</v>
      </c>
      <c r="O11" s="149">
        <v>845425428</v>
      </c>
      <c r="P11" s="149">
        <f>O11/N11</f>
        <v>8370548.7920792075</v>
      </c>
      <c r="Q11" s="149">
        <f>P11-G11</f>
        <v>-37586.207920792513</v>
      </c>
      <c r="R11" s="149">
        <f>P11-J11</f>
        <v>-35326.207920792513</v>
      </c>
      <c r="S11" s="254">
        <f>P11-M11</f>
        <v>-32742.347161299549</v>
      </c>
    </row>
    <row r="12" spans="1:19">
      <c r="A12" s="3"/>
      <c r="B12" s="257" t="s">
        <v>283</v>
      </c>
      <c r="C12" s="148" t="s">
        <v>284</v>
      </c>
      <c r="D12" s="255" t="s">
        <v>379</v>
      </c>
      <c r="E12" s="149">
        <v>79</v>
      </c>
      <c r="F12" s="149">
        <v>110619546.5</v>
      </c>
      <c r="G12" s="149">
        <v>1400247</v>
      </c>
      <c r="H12" s="253">
        <v>56</v>
      </c>
      <c r="I12" s="149">
        <v>80980000</v>
      </c>
      <c r="J12" s="149">
        <f t="shared" ref="J12:J23" si="0">I12/H12</f>
        <v>1446071.4285714286</v>
      </c>
      <c r="K12" s="150">
        <v>64</v>
      </c>
      <c r="L12" s="149">
        <v>92205220</v>
      </c>
      <c r="M12" s="149">
        <f t="shared" ref="M12:M23" si="1">L12/K12</f>
        <v>1440706.5625</v>
      </c>
      <c r="N12" s="150">
        <v>36</v>
      </c>
      <c r="O12" s="149">
        <v>52071427</v>
      </c>
      <c r="P12" s="149">
        <f t="shared" ref="P12:P22" si="2">O12/N12</f>
        <v>1446428.5277777778</v>
      </c>
      <c r="Q12" s="149">
        <f t="shared" ref="Q12:Q23" si="3">P12-G12</f>
        <v>46181.527777777752</v>
      </c>
      <c r="R12" s="149">
        <f t="shared" ref="R12:R23" si="4">P12-J12</f>
        <v>357.09920634911396</v>
      </c>
      <c r="S12" s="254">
        <f t="shared" ref="S12:S23" si="5">P12-M12</f>
        <v>5721.9652777777519</v>
      </c>
    </row>
    <row r="13" spans="1:19" ht="18">
      <c r="A13" s="3"/>
      <c r="B13" s="257" t="s">
        <v>285</v>
      </c>
      <c r="C13" s="148" t="s">
        <v>286</v>
      </c>
      <c r="D13" s="255" t="s">
        <v>380</v>
      </c>
      <c r="E13" s="149">
        <v>263</v>
      </c>
      <c r="F13" s="149">
        <v>54656732.350000001</v>
      </c>
      <c r="G13" s="149">
        <v>207820</v>
      </c>
      <c r="H13" s="253">
        <v>254</v>
      </c>
      <c r="I13" s="149">
        <v>52920000</v>
      </c>
      <c r="J13" s="149">
        <f t="shared" si="0"/>
        <v>208346.45669291337</v>
      </c>
      <c r="K13" s="150">
        <v>293</v>
      </c>
      <c r="L13" s="149">
        <v>60840000</v>
      </c>
      <c r="M13" s="149">
        <f t="shared" si="1"/>
        <v>207645.05119453924</v>
      </c>
      <c r="N13" s="150">
        <v>150</v>
      </c>
      <c r="O13" s="149">
        <v>31056668</v>
      </c>
      <c r="P13" s="149">
        <f t="shared" si="2"/>
        <v>207044.45333333334</v>
      </c>
      <c r="Q13" s="149">
        <f t="shared" si="3"/>
        <v>-775.54666666666162</v>
      </c>
      <c r="R13" s="149">
        <f t="shared" si="4"/>
        <v>-1302.0033595800342</v>
      </c>
      <c r="S13" s="254">
        <f t="shared" si="5"/>
        <v>-600.59786120589706</v>
      </c>
    </row>
    <row r="14" spans="1:19" ht="18">
      <c r="A14" s="3"/>
      <c r="B14" s="257" t="s">
        <v>287</v>
      </c>
      <c r="C14" s="148" t="s">
        <v>288</v>
      </c>
      <c r="D14" s="255" t="s">
        <v>381</v>
      </c>
      <c r="E14" s="149">
        <v>29</v>
      </c>
      <c r="F14" s="149">
        <v>22199018</v>
      </c>
      <c r="G14" s="149">
        <v>765483</v>
      </c>
      <c r="H14" s="253">
        <v>32</v>
      </c>
      <c r="I14" s="149">
        <v>24255000</v>
      </c>
      <c r="J14" s="149">
        <f t="shared" si="0"/>
        <v>757968.75</v>
      </c>
      <c r="K14" s="150">
        <v>32</v>
      </c>
      <c r="L14" s="149">
        <v>24305000</v>
      </c>
      <c r="M14" s="149">
        <f t="shared" si="1"/>
        <v>759531.25</v>
      </c>
      <c r="N14" s="150">
        <v>17</v>
      </c>
      <c r="O14" s="149">
        <v>12948474</v>
      </c>
      <c r="P14" s="149">
        <f t="shared" si="2"/>
        <v>761674.9411764706</v>
      </c>
      <c r="Q14" s="149">
        <f t="shared" si="3"/>
        <v>-3808.0588235293981</v>
      </c>
      <c r="R14" s="149">
        <f t="shared" si="4"/>
        <v>3706.1911764706019</v>
      </c>
      <c r="S14" s="254">
        <f t="shared" si="5"/>
        <v>2143.6911764706019</v>
      </c>
    </row>
    <row r="15" spans="1:19">
      <c r="A15" s="3"/>
      <c r="B15" s="257" t="s">
        <v>289</v>
      </c>
      <c r="C15" s="148" t="s">
        <v>290</v>
      </c>
      <c r="D15" s="255" t="s">
        <v>380</v>
      </c>
      <c r="E15" s="149">
        <v>722</v>
      </c>
      <c r="F15" s="149">
        <v>177207106</v>
      </c>
      <c r="G15" s="149">
        <v>245439</v>
      </c>
      <c r="H15" s="253">
        <v>202</v>
      </c>
      <c r="I15" s="149">
        <v>50000000</v>
      </c>
      <c r="J15" s="149">
        <f t="shared" si="0"/>
        <v>247524.75247524751</v>
      </c>
      <c r="K15" s="150">
        <v>206</v>
      </c>
      <c r="L15" s="149">
        <v>51000000</v>
      </c>
      <c r="M15" s="149">
        <f t="shared" si="1"/>
        <v>247572.81553398058</v>
      </c>
      <c r="N15" s="150">
        <v>142</v>
      </c>
      <c r="O15" s="149">
        <v>35015449</v>
      </c>
      <c r="P15" s="149">
        <f t="shared" si="2"/>
        <v>246587.6690140845</v>
      </c>
      <c r="Q15" s="149">
        <f t="shared" si="3"/>
        <v>1148.6690140845021</v>
      </c>
      <c r="R15" s="149">
        <f t="shared" si="4"/>
        <v>-937.08346116301254</v>
      </c>
      <c r="S15" s="254">
        <f t="shared" si="5"/>
        <v>-985.14651989607955</v>
      </c>
    </row>
    <row r="16" spans="1:19">
      <c r="A16" s="3"/>
      <c r="B16" s="257" t="s">
        <v>291</v>
      </c>
      <c r="C16" s="148" t="s">
        <v>292</v>
      </c>
      <c r="D16" s="255" t="s">
        <v>382</v>
      </c>
      <c r="E16" s="149">
        <v>246</v>
      </c>
      <c r="F16" s="149">
        <v>18603699</v>
      </c>
      <c r="G16" s="149">
        <v>75625</v>
      </c>
      <c r="H16" s="253">
        <v>347</v>
      </c>
      <c r="I16" s="149">
        <v>26300000</v>
      </c>
      <c r="J16" s="149">
        <f t="shared" si="0"/>
        <v>75792.507204610956</v>
      </c>
      <c r="K16" s="150">
        <v>538</v>
      </c>
      <c r="L16" s="149">
        <v>40780000</v>
      </c>
      <c r="M16" s="149">
        <f t="shared" si="1"/>
        <v>75799.25650557621</v>
      </c>
      <c r="N16" s="150">
        <v>225</v>
      </c>
      <c r="O16" s="149">
        <v>17197182</v>
      </c>
      <c r="P16" s="149">
        <f t="shared" si="2"/>
        <v>76431.92</v>
      </c>
      <c r="Q16" s="149">
        <f t="shared" si="3"/>
        <v>806.91999999999825</v>
      </c>
      <c r="R16" s="149">
        <f t="shared" si="4"/>
        <v>639.412795389042</v>
      </c>
      <c r="S16" s="254">
        <f t="shared" si="5"/>
        <v>632.66349442378851</v>
      </c>
    </row>
    <row r="17" spans="1:19">
      <c r="A17" s="3"/>
      <c r="B17" s="257" t="s">
        <v>293</v>
      </c>
      <c r="C17" s="148" t="s">
        <v>294</v>
      </c>
      <c r="D17" s="255" t="s">
        <v>382</v>
      </c>
      <c r="E17" s="149">
        <v>45</v>
      </c>
      <c r="F17" s="149">
        <v>2126181</v>
      </c>
      <c r="G17" s="149">
        <v>47248</v>
      </c>
      <c r="H17" s="253">
        <v>64</v>
      </c>
      <c r="I17" s="149">
        <v>3100000</v>
      </c>
      <c r="J17" s="149">
        <f t="shared" si="0"/>
        <v>48437.5</v>
      </c>
      <c r="K17" s="150">
        <v>64</v>
      </c>
      <c r="L17" s="149">
        <v>3100000</v>
      </c>
      <c r="M17" s="149">
        <f t="shared" si="1"/>
        <v>48437.5</v>
      </c>
      <c r="N17" s="150">
        <v>19</v>
      </c>
      <c r="O17" s="149">
        <v>913227</v>
      </c>
      <c r="P17" s="149">
        <f t="shared" si="2"/>
        <v>48064.57894736842</v>
      </c>
      <c r="Q17" s="149">
        <f t="shared" si="3"/>
        <v>816.5789473684199</v>
      </c>
      <c r="R17" s="149">
        <f t="shared" si="4"/>
        <v>-372.9210526315801</v>
      </c>
      <c r="S17" s="254">
        <f t="shared" si="5"/>
        <v>-372.9210526315801</v>
      </c>
    </row>
    <row r="18" spans="1:19" ht="18">
      <c r="A18" s="3"/>
      <c r="B18" s="257" t="s">
        <v>299</v>
      </c>
      <c r="C18" s="148" t="s">
        <v>300</v>
      </c>
      <c r="D18" s="255" t="s">
        <v>383</v>
      </c>
      <c r="E18" s="149">
        <v>1</v>
      </c>
      <c r="F18" s="149">
        <v>2434800</v>
      </c>
      <c r="G18" s="149">
        <v>2434800</v>
      </c>
      <c r="H18" s="253">
        <v>1</v>
      </c>
      <c r="I18" s="149">
        <v>2601000</v>
      </c>
      <c r="J18" s="149">
        <f t="shared" si="0"/>
        <v>2601000</v>
      </c>
      <c r="K18" s="150">
        <v>1</v>
      </c>
      <c r="L18" s="149">
        <v>6601000</v>
      </c>
      <c r="M18" s="149">
        <f t="shared" si="1"/>
        <v>6601000</v>
      </c>
      <c r="N18" s="150">
        <v>1</v>
      </c>
      <c r="O18" s="149">
        <v>2550000</v>
      </c>
      <c r="P18" s="149">
        <f t="shared" si="2"/>
        <v>2550000</v>
      </c>
      <c r="Q18" s="149">
        <f t="shared" si="3"/>
        <v>115200</v>
      </c>
      <c r="R18" s="149">
        <f t="shared" si="4"/>
        <v>-51000</v>
      </c>
      <c r="S18" s="254">
        <f t="shared" si="5"/>
        <v>-4051000</v>
      </c>
    </row>
    <row r="19" spans="1:19" ht="18">
      <c r="A19" s="3"/>
      <c r="B19" s="257" t="s">
        <v>500</v>
      </c>
      <c r="C19" s="148" t="s">
        <v>501</v>
      </c>
      <c r="D19" s="255" t="s">
        <v>494</v>
      </c>
      <c r="E19" s="149"/>
      <c r="F19" s="149">
        <v>0</v>
      </c>
      <c r="G19" s="149"/>
      <c r="H19" s="150">
        <v>12</v>
      </c>
      <c r="I19" s="149">
        <v>1500000</v>
      </c>
      <c r="J19" s="149">
        <f t="shared" si="0"/>
        <v>125000</v>
      </c>
      <c r="K19" s="150">
        <v>12</v>
      </c>
      <c r="L19" s="149">
        <v>1500000</v>
      </c>
      <c r="M19" s="149">
        <f t="shared" si="1"/>
        <v>125000</v>
      </c>
      <c r="N19" s="150"/>
      <c r="O19" s="149"/>
      <c r="P19" s="149"/>
      <c r="Q19" s="149">
        <f t="shared" si="3"/>
        <v>0</v>
      </c>
      <c r="R19" s="149">
        <f t="shared" si="4"/>
        <v>-125000</v>
      </c>
      <c r="S19" s="254">
        <f t="shared" si="5"/>
        <v>-125000</v>
      </c>
    </row>
    <row r="20" spans="1:19">
      <c r="A20" s="3"/>
      <c r="B20" s="257" t="s">
        <v>502</v>
      </c>
      <c r="C20" s="148" t="s">
        <v>503</v>
      </c>
      <c r="D20" s="255" t="s">
        <v>543</v>
      </c>
      <c r="E20" s="149"/>
      <c r="F20" s="149">
        <v>0</v>
      </c>
      <c r="G20" s="149"/>
      <c r="H20" s="150">
        <v>10</v>
      </c>
      <c r="I20" s="149">
        <v>44807000</v>
      </c>
      <c r="J20" s="149">
        <f t="shared" si="0"/>
        <v>4480700</v>
      </c>
      <c r="K20" s="150">
        <v>10</v>
      </c>
      <c r="L20" s="149">
        <v>44807000</v>
      </c>
      <c r="M20" s="149">
        <f t="shared" si="1"/>
        <v>4480700</v>
      </c>
      <c r="N20" s="150"/>
      <c r="O20" s="149"/>
      <c r="P20" s="149"/>
      <c r="Q20" s="149">
        <f t="shared" si="3"/>
        <v>0</v>
      </c>
      <c r="R20" s="149">
        <f t="shared" si="4"/>
        <v>-4480700</v>
      </c>
      <c r="S20" s="254">
        <f t="shared" si="5"/>
        <v>-4480700</v>
      </c>
    </row>
    <row r="21" spans="1:19" ht="36">
      <c r="A21" s="3"/>
      <c r="B21" s="257" t="s">
        <v>476</v>
      </c>
      <c r="C21" s="148" t="s">
        <v>495</v>
      </c>
      <c r="D21" s="255" t="s">
        <v>496</v>
      </c>
      <c r="E21" s="149">
        <v>1</v>
      </c>
      <c r="F21" s="149">
        <v>3000840</v>
      </c>
      <c r="G21" s="149">
        <v>3000840</v>
      </c>
      <c r="H21" s="150">
        <v>0</v>
      </c>
      <c r="I21" s="149">
        <v>0</v>
      </c>
      <c r="J21" s="149">
        <v>0</v>
      </c>
      <c r="K21" s="150">
        <v>1</v>
      </c>
      <c r="L21" s="149">
        <v>5000000</v>
      </c>
      <c r="M21" s="149">
        <f t="shared" si="1"/>
        <v>5000000</v>
      </c>
      <c r="N21" s="150">
        <v>1</v>
      </c>
      <c r="O21" s="149">
        <v>1305090</v>
      </c>
      <c r="P21" s="149">
        <f t="shared" si="2"/>
        <v>1305090</v>
      </c>
      <c r="Q21" s="149">
        <f t="shared" si="3"/>
        <v>-1695750</v>
      </c>
      <c r="R21" s="149">
        <f t="shared" si="4"/>
        <v>1305090</v>
      </c>
      <c r="S21" s="254">
        <f t="shared" si="5"/>
        <v>-3694910</v>
      </c>
    </row>
    <row r="22" spans="1:19" ht="19.5" customHeight="1">
      <c r="A22" s="3"/>
      <c r="B22" s="257" t="s">
        <v>303</v>
      </c>
      <c r="C22" s="148" t="s">
        <v>304</v>
      </c>
      <c r="D22" s="255" t="s">
        <v>384</v>
      </c>
      <c r="E22" s="149">
        <v>11</v>
      </c>
      <c r="F22" s="149">
        <v>9277940</v>
      </c>
      <c r="G22" s="149">
        <v>843449</v>
      </c>
      <c r="H22" s="150">
        <v>30</v>
      </c>
      <c r="I22" s="149">
        <v>23991000</v>
      </c>
      <c r="J22" s="149">
        <f t="shared" si="0"/>
        <v>799700</v>
      </c>
      <c r="K22" s="150">
        <v>30</v>
      </c>
      <c r="L22" s="149">
        <v>23991000</v>
      </c>
      <c r="M22" s="149">
        <f t="shared" si="1"/>
        <v>799700</v>
      </c>
      <c r="N22" s="150">
        <v>1</v>
      </c>
      <c r="O22" s="149">
        <v>945600</v>
      </c>
      <c r="P22" s="149">
        <f t="shared" si="2"/>
        <v>945600</v>
      </c>
      <c r="Q22" s="149">
        <f t="shared" si="3"/>
        <v>102151</v>
      </c>
      <c r="R22" s="149">
        <f t="shared" si="4"/>
        <v>145900</v>
      </c>
      <c r="S22" s="254">
        <f t="shared" si="5"/>
        <v>145900</v>
      </c>
    </row>
    <row r="23" spans="1:19" ht="21.75" customHeight="1">
      <c r="A23" s="3"/>
      <c r="B23" s="257" t="s">
        <v>305</v>
      </c>
      <c r="C23" s="148" t="s">
        <v>306</v>
      </c>
      <c r="D23" s="255" t="s">
        <v>384</v>
      </c>
      <c r="E23" s="149">
        <v>6</v>
      </c>
      <c r="F23" s="149">
        <v>4254024</v>
      </c>
      <c r="G23" s="149">
        <v>709004</v>
      </c>
      <c r="H23" s="150">
        <v>24</v>
      </c>
      <c r="I23" s="149">
        <v>19950000</v>
      </c>
      <c r="J23" s="149">
        <f t="shared" si="0"/>
        <v>831250</v>
      </c>
      <c r="K23" s="150">
        <v>20</v>
      </c>
      <c r="L23" s="149">
        <v>15950000</v>
      </c>
      <c r="M23" s="149">
        <f t="shared" si="1"/>
        <v>797500</v>
      </c>
      <c r="N23" s="150">
        <v>0</v>
      </c>
      <c r="O23" s="149"/>
      <c r="P23" s="149"/>
      <c r="Q23" s="149">
        <f t="shared" si="3"/>
        <v>-709004</v>
      </c>
      <c r="R23" s="149">
        <f t="shared" si="4"/>
        <v>-831250</v>
      </c>
      <c r="S23" s="254">
        <f t="shared" si="5"/>
        <v>-797500</v>
      </c>
    </row>
    <row r="24" spans="1:19">
      <c r="A24" s="3"/>
      <c r="B24" s="147" t="s">
        <v>376</v>
      </c>
      <c r="C24" s="148" t="s">
        <v>80</v>
      </c>
      <c r="D24" s="255"/>
      <c r="E24" s="149"/>
      <c r="F24" s="272">
        <v>1578650722.8499999</v>
      </c>
      <c r="G24" s="272"/>
      <c r="H24" s="273"/>
      <c r="I24" s="272">
        <v>1675344000</v>
      </c>
      <c r="J24" s="272"/>
      <c r="K24" s="273"/>
      <c r="L24" s="272">
        <f>SUM(L11:L23)</f>
        <v>1697799220</v>
      </c>
      <c r="M24" s="273"/>
      <c r="N24" s="273"/>
      <c r="O24" s="272">
        <f>SUM(O11:O23)</f>
        <v>999428545</v>
      </c>
      <c r="P24" s="273"/>
      <c r="Q24" s="273"/>
      <c r="R24" s="273"/>
      <c r="S24" s="274"/>
    </row>
    <row r="25" spans="1:19" ht="33.75" customHeight="1">
      <c r="A25" s="3"/>
      <c r="B25" s="455" t="s">
        <v>377</v>
      </c>
      <c r="C25" s="455"/>
      <c r="D25" s="11"/>
      <c r="E25" s="12"/>
      <c r="F25" s="11"/>
      <c r="G25" s="12"/>
      <c r="H25" s="150"/>
      <c r="I25" s="149"/>
      <c r="J25" s="149"/>
      <c r="K25" s="150"/>
      <c r="L25" s="149"/>
      <c r="M25" s="149"/>
      <c r="N25" s="150"/>
      <c r="O25" s="149"/>
      <c r="P25" s="149"/>
      <c r="Q25" s="149"/>
      <c r="R25" s="149"/>
      <c r="S25" s="254"/>
    </row>
    <row r="26" spans="1:19" ht="33.75" customHeight="1">
      <c r="A26" s="3"/>
      <c r="B26" s="257" t="s">
        <v>281</v>
      </c>
      <c r="C26" s="148" t="s">
        <v>282</v>
      </c>
      <c r="D26" s="255" t="s">
        <v>378</v>
      </c>
      <c r="E26" s="149"/>
      <c r="F26" s="149">
        <v>3922859</v>
      </c>
      <c r="G26" s="149"/>
      <c r="H26" s="150"/>
      <c r="I26" s="149"/>
      <c r="J26" s="149"/>
      <c r="K26" s="150"/>
      <c r="L26" s="149"/>
      <c r="M26" s="149"/>
      <c r="N26" s="150"/>
      <c r="O26" s="149">
        <v>2039220</v>
      </c>
      <c r="P26" s="149"/>
      <c r="Q26" s="149"/>
      <c r="R26" s="149"/>
      <c r="S26" s="254"/>
    </row>
    <row r="27" spans="1:19">
      <c r="A27" s="3"/>
      <c r="B27" s="258" t="s">
        <v>283</v>
      </c>
      <c r="C27" s="26" t="s">
        <v>284</v>
      </c>
      <c r="D27" s="256" t="s">
        <v>379</v>
      </c>
      <c r="E27" s="153"/>
      <c r="F27" s="154">
        <v>6376180.8200000003</v>
      </c>
      <c r="G27" s="153"/>
      <c r="H27" s="150"/>
      <c r="I27" s="149"/>
      <c r="J27" s="149"/>
      <c r="K27" s="150"/>
      <c r="L27" s="149"/>
      <c r="M27" s="149"/>
      <c r="N27" s="150"/>
      <c r="O27" s="154">
        <v>3424236</v>
      </c>
      <c r="P27" s="149"/>
      <c r="Q27" s="149"/>
      <c r="R27" s="149"/>
      <c r="S27" s="254"/>
    </row>
    <row r="28" spans="1:19" ht="18">
      <c r="A28" s="3"/>
      <c r="B28" s="315" t="s">
        <v>307</v>
      </c>
      <c r="C28" s="26" t="s">
        <v>308</v>
      </c>
      <c r="D28" s="255" t="s">
        <v>384</v>
      </c>
      <c r="E28" s="153"/>
      <c r="F28" s="154">
        <v>2295598</v>
      </c>
      <c r="G28" s="153"/>
      <c r="H28" s="150"/>
      <c r="I28" s="149"/>
      <c r="J28" s="149"/>
      <c r="K28" s="150"/>
      <c r="L28" s="149"/>
      <c r="M28" s="149"/>
      <c r="N28" s="150"/>
      <c r="O28" s="154">
        <v>651660</v>
      </c>
      <c r="P28" s="149"/>
      <c r="Q28" s="149"/>
      <c r="R28" s="149"/>
      <c r="S28" s="254"/>
    </row>
    <row r="29" spans="1:19" ht="15.75" thickBot="1">
      <c r="A29" s="3"/>
      <c r="B29" s="151" t="s">
        <v>376</v>
      </c>
      <c r="C29" s="26" t="s">
        <v>80</v>
      </c>
      <c r="D29" s="152"/>
      <c r="E29" s="153"/>
      <c r="F29" s="316">
        <f>SUM(F26:F28)</f>
        <v>12594637.82</v>
      </c>
      <c r="G29" s="153"/>
      <c r="H29" s="153"/>
      <c r="I29" s="154">
        <v>0</v>
      </c>
      <c r="J29" s="153"/>
      <c r="K29" s="153"/>
      <c r="L29" s="154">
        <f>L27</f>
        <v>0</v>
      </c>
      <c r="M29" s="153"/>
      <c r="N29" s="153"/>
      <c r="O29" s="316">
        <f>SUM(O26:O28)</f>
        <v>6115116</v>
      </c>
      <c r="P29" s="153"/>
      <c r="Q29" s="153"/>
      <c r="R29" s="153"/>
      <c r="S29" s="155"/>
    </row>
    <row r="30" spans="1:19" ht="15.75" thickTop="1">
      <c r="A30" s="80"/>
      <c r="B30" s="452"/>
      <c r="C30" s="452"/>
      <c r="D30" s="452"/>
      <c r="E30" s="452"/>
      <c r="F30" s="452"/>
      <c r="G30" s="452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</row>
    <row r="31" spans="1:19" ht="15" customHeight="1">
      <c r="A31" s="80"/>
      <c r="B31" s="81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</row>
    <row r="32" spans="1:19">
      <c r="A32" s="3"/>
      <c r="B32" s="40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>
      <c r="A33" s="3"/>
      <c r="B33" s="3"/>
      <c r="C33" s="3"/>
      <c r="D33" s="397" t="s">
        <v>114</v>
      </c>
      <c r="E33" s="397"/>
      <c r="F33" s="43" t="s">
        <v>70</v>
      </c>
      <c r="G33" s="378"/>
      <c r="H33" s="379"/>
      <c r="I33" s="380"/>
      <c r="N33" s="3"/>
      <c r="O33" s="460" t="s">
        <v>69</v>
      </c>
      <c r="P33" s="461"/>
      <c r="Q33" s="39" t="s">
        <v>70</v>
      </c>
      <c r="R33" s="466"/>
      <c r="S33" s="466"/>
    </row>
    <row r="34" spans="1:19">
      <c r="A34" s="3"/>
      <c r="B34" s="3"/>
      <c r="C34" s="3"/>
      <c r="D34" s="397"/>
      <c r="E34" s="397"/>
      <c r="F34" s="43" t="s">
        <v>71</v>
      </c>
      <c r="G34" s="467"/>
      <c r="H34" s="467"/>
      <c r="I34" s="467"/>
      <c r="N34" s="3"/>
      <c r="O34" s="462"/>
      <c r="P34" s="463"/>
      <c r="Q34" s="39" t="s">
        <v>71</v>
      </c>
      <c r="R34" s="357"/>
      <c r="S34" s="357"/>
    </row>
    <row r="35" spans="1:19">
      <c r="A35" s="3"/>
      <c r="B35" s="3"/>
      <c r="C35" s="3"/>
      <c r="D35" s="397"/>
      <c r="E35" s="397"/>
      <c r="F35" s="43" t="s">
        <v>72</v>
      </c>
      <c r="G35" s="467"/>
      <c r="H35" s="467"/>
      <c r="I35" s="467"/>
      <c r="N35" s="3"/>
      <c r="O35" s="464"/>
      <c r="P35" s="465"/>
      <c r="Q35" s="39" t="s">
        <v>72</v>
      </c>
      <c r="R35" s="357"/>
      <c r="S35" s="357"/>
    </row>
  </sheetData>
  <mergeCells count="26">
    <mergeCell ref="D33:E35"/>
    <mergeCell ref="G33:I33"/>
    <mergeCell ref="O33:P35"/>
    <mergeCell ref="R33:S33"/>
    <mergeCell ref="G34:I34"/>
    <mergeCell ref="R34:S34"/>
    <mergeCell ref="G35:I35"/>
    <mergeCell ref="R35:S35"/>
    <mergeCell ref="B30:S30"/>
    <mergeCell ref="C6:E6"/>
    <mergeCell ref="G6:S6"/>
    <mergeCell ref="B10:C10"/>
    <mergeCell ref="B7:B8"/>
    <mergeCell ref="C7:C8"/>
    <mergeCell ref="D7:D8"/>
    <mergeCell ref="E7:G7"/>
    <mergeCell ref="H7:J7"/>
    <mergeCell ref="K7:M7"/>
    <mergeCell ref="N7:P7"/>
    <mergeCell ref="Q7:S7"/>
    <mergeCell ref="B25:C25"/>
    <mergeCell ref="B2:S2"/>
    <mergeCell ref="B3:S3"/>
    <mergeCell ref="B4:S4"/>
    <mergeCell ref="C5:E5"/>
    <mergeCell ref="G5:S5"/>
  </mergeCells>
  <pageMargins left="0.17" right="0.17" top="0.17" bottom="0.18" header="0.17" footer="0.17"/>
  <pageSetup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E9BB2-0A54-452E-9B51-3B3200DB4B0C}">
  <dimension ref="A1:S81"/>
  <sheetViews>
    <sheetView zoomScale="90" zoomScaleNormal="90" workbookViewId="0">
      <pane xSplit="5" ySplit="9" topLeftCell="F73" activePane="bottomRight" state="frozen"/>
      <selection pane="topRight" activeCell="F1" sqref="F1"/>
      <selection pane="bottomLeft" activeCell="A10" sqref="A10"/>
      <selection pane="bottomRight" activeCell="L79" sqref="L79:M79"/>
    </sheetView>
  </sheetViews>
  <sheetFormatPr defaultRowHeight="15"/>
  <cols>
    <col min="1" max="1" width="3.5703125" hidden="1" customWidth="1"/>
    <col min="2" max="2" width="7.5703125" style="331" customWidth="1"/>
    <col min="3" max="3" width="23.28515625" customWidth="1"/>
    <col min="4" max="4" width="11.85546875" customWidth="1"/>
    <col min="5" max="5" width="10.140625" customWidth="1"/>
    <col min="6" max="6" width="14" customWidth="1"/>
    <col min="7" max="7" width="8.42578125" customWidth="1"/>
    <col min="8" max="8" width="10.140625" customWidth="1"/>
    <col min="9" max="9" width="13.140625" customWidth="1"/>
    <col min="10" max="10" width="11.85546875" customWidth="1"/>
    <col min="11" max="11" width="11" customWidth="1"/>
    <col min="12" max="12" width="12.85546875" customWidth="1"/>
    <col min="13" max="13" width="11.42578125" customWidth="1"/>
    <col min="14" max="14" width="11" customWidth="1"/>
    <col min="15" max="15" width="14" customWidth="1"/>
    <col min="16" max="16" width="11.85546875" customWidth="1"/>
    <col min="17" max="18" width="10" customWidth="1"/>
    <col min="19" max="19" width="10.140625" customWidth="1"/>
  </cols>
  <sheetData>
    <row r="1" spans="2:19">
      <c r="B1" s="324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2:19">
      <c r="B2" s="499" t="s">
        <v>317</v>
      </c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</row>
    <row r="3" spans="2:19">
      <c r="B3" s="500" t="s">
        <v>559</v>
      </c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</row>
    <row r="4" spans="2:19" ht="15.75" thickBot="1">
      <c r="B4" s="501" t="s">
        <v>1</v>
      </c>
      <c r="C4" s="501"/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501"/>
      <c r="O4" s="501"/>
      <c r="P4" s="501"/>
      <c r="Q4" s="501"/>
      <c r="R4" s="501"/>
      <c r="S4" s="501"/>
    </row>
    <row r="5" spans="2:19" ht="23.25" thickTop="1">
      <c r="B5" s="325" t="s">
        <v>136</v>
      </c>
      <c r="C5" s="502" t="s">
        <v>3</v>
      </c>
      <c r="D5" s="502"/>
      <c r="E5" s="502"/>
      <c r="F5" s="206" t="s">
        <v>4</v>
      </c>
      <c r="G5" s="502" t="s">
        <v>5</v>
      </c>
      <c r="H5" s="502"/>
      <c r="I5" s="502"/>
      <c r="J5" s="502"/>
      <c r="K5" s="502"/>
      <c r="L5" s="502"/>
      <c r="M5" s="502"/>
      <c r="N5" s="502"/>
      <c r="O5" s="502"/>
      <c r="P5" s="502"/>
      <c r="Q5" s="502"/>
      <c r="R5" s="502"/>
      <c r="S5" s="503"/>
    </row>
    <row r="6" spans="2:19" ht="31.5" customHeight="1">
      <c r="B6" s="326" t="s">
        <v>137</v>
      </c>
      <c r="C6" s="468" t="s">
        <v>36</v>
      </c>
      <c r="D6" s="468"/>
      <c r="E6" s="468"/>
      <c r="F6" s="207" t="s">
        <v>138</v>
      </c>
      <c r="G6" s="469" t="s">
        <v>35</v>
      </c>
      <c r="H6" s="469"/>
      <c r="I6" s="469"/>
      <c r="J6" s="469"/>
      <c r="K6" s="469"/>
      <c r="L6" s="469"/>
      <c r="M6" s="469"/>
      <c r="N6" s="469"/>
      <c r="O6" s="469"/>
      <c r="P6" s="469"/>
      <c r="Q6" s="469"/>
      <c r="R6" s="469"/>
      <c r="S6" s="470"/>
    </row>
    <row r="7" spans="2:19">
      <c r="B7" s="471" t="s">
        <v>318</v>
      </c>
      <c r="C7" s="473" t="s">
        <v>319</v>
      </c>
      <c r="D7" s="475" t="s">
        <v>320</v>
      </c>
      <c r="E7" s="477" t="s">
        <v>140</v>
      </c>
      <c r="F7" s="478"/>
      <c r="G7" s="479"/>
      <c r="H7" s="480" t="s">
        <v>321</v>
      </c>
      <c r="I7" s="481"/>
      <c r="J7" s="482"/>
      <c r="K7" s="480" t="s">
        <v>321</v>
      </c>
      <c r="L7" s="481"/>
      <c r="M7" s="482"/>
      <c r="N7" s="480" t="s">
        <v>321</v>
      </c>
      <c r="O7" s="481"/>
      <c r="P7" s="482"/>
      <c r="Q7" s="480" t="s">
        <v>322</v>
      </c>
      <c r="R7" s="481"/>
      <c r="S7" s="483"/>
    </row>
    <row r="8" spans="2:19" ht="84" customHeight="1">
      <c r="B8" s="472"/>
      <c r="C8" s="474"/>
      <c r="D8" s="476"/>
      <c r="E8" s="208" t="s">
        <v>323</v>
      </c>
      <c r="F8" s="209" t="s">
        <v>324</v>
      </c>
      <c r="G8" s="210" t="s">
        <v>325</v>
      </c>
      <c r="H8" s="211" t="s">
        <v>326</v>
      </c>
      <c r="I8" s="209" t="s">
        <v>327</v>
      </c>
      <c r="J8" s="212" t="s">
        <v>328</v>
      </c>
      <c r="K8" s="211" t="s">
        <v>329</v>
      </c>
      <c r="L8" s="209" t="s">
        <v>330</v>
      </c>
      <c r="M8" s="212" t="s">
        <v>331</v>
      </c>
      <c r="N8" s="211" t="s">
        <v>332</v>
      </c>
      <c r="O8" s="209" t="s">
        <v>333</v>
      </c>
      <c r="P8" s="212" t="s">
        <v>334</v>
      </c>
      <c r="Q8" s="211" t="s">
        <v>335</v>
      </c>
      <c r="R8" s="209" t="s">
        <v>336</v>
      </c>
      <c r="S8" s="213" t="s">
        <v>337</v>
      </c>
    </row>
    <row r="9" spans="2:19" ht="15.75" thickBot="1">
      <c r="B9" s="327"/>
      <c r="C9" s="214"/>
      <c r="D9" s="214"/>
      <c r="E9" s="214" t="s">
        <v>15</v>
      </c>
      <c r="F9" s="214" t="s">
        <v>16</v>
      </c>
      <c r="G9" s="214" t="s">
        <v>17</v>
      </c>
      <c r="H9" s="214" t="s">
        <v>18</v>
      </c>
      <c r="I9" s="214" t="s">
        <v>19</v>
      </c>
      <c r="J9" s="214" t="s">
        <v>20</v>
      </c>
      <c r="K9" s="214" t="s">
        <v>338</v>
      </c>
      <c r="L9" s="214" t="s">
        <v>22</v>
      </c>
      <c r="M9" s="214" t="s">
        <v>23</v>
      </c>
      <c r="N9" s="214" t="s">
        <v>339</v>
      </c>
      <c r="O9" s="214" t="s">
        <v>340</v>
      </c>
      <c r="P9" s="214" t="s">
        <v>341</v>
      </c>
      <c r="Q9" s="214" t="s">
        <v>342</v>
      </c>
      <c r="R9" s="214" t="s">
        <v>343</v>
      </c>
      <c r="S9" s="215" t="s">
        <v>344</v>
      </c>
    </row>
    <row r="10" spans="2:19" ht="36.75" customHeight="1" thickTop="1">
      <c r="B10" s="506" t="s">
        <v>345</v>
      </c>
      <c r="C10" s="507"/>
      <c r="D10" s="216"/>
      <c r="E10" s="217"/>
      <c r="F10" s="216"/>
      <c r="G10" s="217"/>
      <c r="H10" s="216"/>
      <c r="I10" s="217"/>
      <c r="J10" s="218"/>
      <c r="K10" s="216"/>
      <c r="L10" s="217"/>
      <c r="M10" s="218"/>
      <c r="N10" s="216"/>
      <c r="O10" s="217"/>
      <c r="P10" s="218"/>
      <c r="Q10" s="216"/>
      <c r="R10" s="217"/>
      <c r="S10" s="219"/>
    </row>
    <row r="11" spans="2:19" ht="27">
      <c r="B11" s="328" t="s">
        <v>201</v>
      </c>
      <c r="C11" s="220" t="s">
        <v>202</v>
      </c>
      <c r="D11" s="220" t="s">
        <v>346</v>
      </c>
      <c r="E11" s="221">
        <v>42233</v>
      </c>
      <c r="F11" s="221">
        <v>11588880251</v>
      </c>
      <c r="G11" s="221">
        <v>274403</v>
      </c>
      <c r="H11" s="221">
        <v>34969</v>
      </c>
      <c r="I11" s="221">
        <v>11195057300</v>
      </c>
      <c r="J11" s="263">
        <f>I11/H11</f>
        <v>320142.33463925193</v>
      </c>
      <c r="K11" s="221">
        <v>35514</v>
      </c>
      <c r="L11" s="221">
        <v>11369640300</v>
      </c>
      <c r="M11" s="263">
        <f>L11/K11</f>
        <v>320145.30326068593</v>
      </c>
      <c r="N11" s="221">
        <v>24512</v>
      </c>
      <c r="O11" s="221">
        <v>7847548571</v>
      </c>
      <c r="P11" s="263">
        <f>O11/N11</f>
        <v>320151.29614066577</v>
      </c>
      <c r="Q11" s="149">
        <f>P11-G11</f>
        <v>45748.296140665771</v>
      </c>
      <c r="R11" s="149">
        <f>P11-J11</f>
        <v>8.9615014138398692</v>
      </c>
      <c r="S11" s="254">
        <f>P11-M11</f>
        <v>5.9928799798362888</v>
      </c>
    </row>
    <row r="12" spans="2:19" ht="27">
      <c r="B12" s="328" t="s">
        <v>203</v>
      </c>
      <c r="C12" s="220" t="s">
        <v>204</v>
      </c>
      <c r="D12" s="220" t="s">
        <v>347</v>
      </c>
      <c r="E12" s="221">
        <v>247</v>
      </c>
      <c r="F12" s="221">
        <v>403346602</v>
      </c>
      <c r="G12" s="221">
        <v>1632982</v>
      </c>
      <c r="H12" s="221">
        <v>279</v>
      </c>
      <c r="I12" s="221">
        <v>469800000</v>
      </c>
      <c r="J12" s="263">
        <f t="shared" ref="J12:J65" si="0">I12/H12</f>
        <v>1683870.9677419355</v>
      </c>
      <c r="K12" s="221">
        <v>277</v>
      </c>
      <c r="L12" s="221">
        <v>466252000</v>
      </c>
      <c r="M12" s="263">
        <f t="shared" ref="M12:M67" si="1">L12/K12</f>
        <v>1683220.2166064982</v>
      </c>
      <c r="N12" s="221">
        <v>178</v>
      </c>
      <c r="O12" s="221">
        <v>299050098</v>
      </c>
      <c r="P12" s="263">
        <f t="shared" ref="P12:P67" si="2">O12/N12</f>
        <v>1680056.7303370787</v>
      </c>
      <c r="Q12" s="149">
        <f t="shared" ref="Q12:Q65" si="3">P12-G12</f>
        <v>47074.730337078683</v>
      </c>
      <c r="R12" s="149">
        <f t="shared" ref="R12:R65" si="4">P12-J12</f>
        <v>-3814.2374048568308</v>
      </c>
      <c r="S12" s="254">
        <f t="shared" ref="S12:S65" si="5">P12-M12</f>
        <v>-3163.4862694195472</v>
      </c>
    </row>
    <row r="13" spans="2:19" ht="18">
      <c r="B13" s="328" t="s">
        <v>205</v>
      </c>
      <c r="C13" s="220" t="s">
        <v>206</v>
      </c>
      <c r="D13" s="220" t="s">
        <v>348</v>
      </c>
      <c r="E13" s="221">
        <v>57</v>
      </c>
      <c r="F13" s="221">
        <v>145881784</v>
      </c>
      <c r="G13" s="221">
        <v>2559330</v>
      </c>
      <c r="H13" s="221">
        <v>58</v>
      </c>
      <c r="I13" s="221">
        <v>159850000</v>
      </c>
      <c r="J13" s="263">
        <f t="shared" si="0"/>
        <v>2756034.4827586208</v>
      </c>
      <c r="K13" s="221">
        <v>59</v>
      </c>
      <c r="L13" s="221">
        <v>162850000</v>
      </c>
      <c r="M13" s="263">
        <f t="shared" si="1"/>
        <v>2760169.4915254237</v>
      </c>
      <c r="N13" s="221">
        <v>40</v>
      </c>
      <c r="O13" s="221">
        <v>109599588</v>
      </c>
      <c r="P13" s="263">
        <f t="shared" si="2"/>
        <v>2739989.7</v>
      </c>
      <c r="Q13" s="149">
        <f t="shared" si="3"/>
        <v>180659.70000000019</v>
      </c>
      <c r="R13" s="149">
        <f t="shared" si="4"/>
        <v>-16044.782758620568</v>
      </c>
      <c r="S13" s="254">
        <f t="shared" si="5"/>
        <v>-20179.791525423527</v>
      </c>
    </row>
    <row r="14" spans="2:19" ht="45">
      <c r="B14" s="328" t="s">
        <v>207</v>
      </c>
      <c r="C14" s="220" t="s">
        <v>208</v>
      </c>
      <c r="D14" s="220" t="s">
        <v>349</v>
      </c>
      <c r="E14" s="221">
        <v>168</v>
      </c>
      <c r="F14" s="221">
        <v>286743416.27999997</v>
      </c>
      <c r="G14" s="221">
        <v>1706806</v>
      </c>
      <c r="H14" s="221">
        <v>226</v>
      </c>
      <c r="I14" s="221">
        <v>355806000</v>
      </c>
      <c r="J14" s="263">
        <f t="shared" si="0"/>
        <v>1574362.831858407</v>
      </c>
      <c r="K14" s="221">
        <v>223</v>
      </c>
      <c r="L14" s="221">
        <v>351106000</v>
      </c>
      <c r="M14" s="263">
        <f t="shared" si="1"/>
        <v>1574466.3677130046</v>
      </c>
      <c r="N14" s="221">
        <v>135</v>
      </c>
      <c r="O14" s="221">
        <v>212972506</v>
      </c>
      <c r="P14" s="263">
        <f t="shared" si="2"/>
        <v>1577574.1185185185</v>
      </c>
      <c r="Q14" s="149">
        <f t="shared" si="3"/>
        <v>-129231.88148148148</v>
      </c>
      <c r="R14" s="149">
        <f t="shared" si="4"/>
        <v>3211.2866601115093</v>
      </c>
      <c r="S14" s="254">
        <f t="shared" si="5"/>
        <v>3107.7508055139333</v>
      </c>
    </row>
    <row r="15" spans="2:19" ht="18">
      <c r="B15" s="328" t="s">
        <v>209</v>
      </c>
      <c r="C15" s="220" t="s">
        <v>210</v>
      </c>
      <c r="D15" s="220" t="s">
        <v>350</v>
      </c>
      <c r="E15" s="221">
        <v>8814</v>
      </c>
      <c r="F15" s="221">
        <v>392239933</v>
      </c>
      <c r="G15" s="221">
        <v>44502</v>
      </c>
      <c r="H15" s="221">
        <v>7227</v>
      </c>
      <c r="I15" s="221">
        <v>381100000</v>
      </c>
      <c r="J15" s="263">
        <f t="shared" si="0"/>
        <v>52732.807527328077</v>
      </c>
      <c r="K15" s="221">
        <v>7581</v>
      </c>
      <c r="L15" s="221">
        <v>399789000</v>
      </c>
      <c r="M15" s="263">
        <f t="shared" si="1"/>
        <v>52735.654926790659</v>
      </c>
      <c r="N15" s="221">
        <v>5118</v>
      </c>
      <c r="O15" s="221">
        <v>269900483</v>
      </c>
      <c r="P15" s="263">
        <f t="shared" si="2"/>
        <v>52735.537905431811</v>
      </c>
      <c r="Q15" s="149">
        <f t="shared" si="3"/>
        <v>8233.5379054318109</v>
      </c>
      <c r="R15" s="149">
        <f t="shared" si="4"/>
        <v>2.7303781037335284</v>
      </c>
      <c r="S15" s="254">
        <f t="shared" si="5"/>
        <v>-0.11702135884843301</v>
      </c>
    </row>
    <row r="16" spans="2:19" ht="18">
      <c r="B16" s="328" t="s">
        <v>211</v>
      </c>
      <c r="C16" s="220" t="s">
        <v>212</v>
      </c>
      <c r="D16" s="220" t="s">
        <v>351</v>
      </c>
      <c r="E16" s="221">
        <v>712</v>
      </c>
      <c r="F16" s="221">
        <v>1256964687</v>
      </c>
      <c r="G16" s="221">
        <v>1765400</v>
      </c>
      <c r="H16" s="221">
        <v>676</v>
      </c>
      <c r="I16" s="221">
        <v>1288080000</v>
      </c>
      <c r="J16" s="263">
        <f t="shared" si="0"/>
        <v>1905443.7869822485</v>
      </c>
      <c r="K16" s="221">
        <v>670</v>
      </c>
      <c r="L16" s="221">
        <v>1276549000</v>
      </c>
      <c r="M16" s="263">
        <f t="shared" si="1"/>
        <v>1905297.014925373</v>
      </c>
      <c r="N16" s="221">
        <v>436</v>
      </c>
      <c r="O16" s="221">
        <v>829797808</v>
      </c>
      <c r="P16" s="263">
        <f t="shared" si="2"/>
        <v>1903205.9816513762</v>
      </c>
      <c r="Q16" s="149">
        <f t="shared" si="3"/>
        <v>137805.98165137623</v>
      </c>
      <c r="R16" s="149">
        <f t="shared" si="4"/>
        <v>-2237.8053308723029</v>
      </c>
      <c r="S16" s="254">
        <f t="shared" si="5"/>
        <v>-2091.0332739967853</v>
      </c>
    </row>
    <row r="17" spans="2:19" ht="18">
      <c r="B17" s="328" t="s">
        <v>213</v>
      </c>
      <c r="C17" s="220" t="s">
        <v>214</v>
      </c>
      <c r="D17" s="220" t="s">
        <v>352</v>
      </c>
      <c r="E17" s="221">
        <v>72</v>
      </c>
      <c r="F17" s="221">
        <v>395319460</v>
      </c>
      <c r="G17" s="221">
        <v>5490548</v>
      </c>
      <c r="H17" s="221">
        <v>67</v>
      </c>
      <c r="I17" s="221">
        <v>410600000</v>
      </c>
      <c r="J17" s="263">
        <f t="shared" si="0"/>
        <v>6128358.2089552237</v>
      </c>
      <c r="K17" s="221">
        <v>68</v>
      </c>
      <c r="L17" s="221">
        <v>416702000</v>
      </c>
      <c r="M17" s="263">
        <f t="shared" si="1"/>
        <v>6127970.5882352944</v>
      </c>
      <c r="N17" s="221">
        <v>45</v>
      </c>
      <c r="O17" s="221">
        <v>277298619</v>
      </c>
      <c r="P17" s="263">
        <f t="shared" si="2"/>
        <v>6162191.5333333332</v>
      </c>
      <c r="Q17" s="149">
        <f t="shared" si="3"/>
        <v>671643.53333333321</v>
      </c>
      <c r="R17" s="149">
        <f t="shared" si="4"/>
        <v>33833.324378109537</v>
      </c>
      <c r="S17" s="254">
        <f t="shared" si="5"/>
        <v>34220.945098038763</v>
      </c>
    </row>
    <row r="18" spans="2:19" ht="27">
      <c r="B18" s="328" t="s">
        <v>215</v>
      </c>
      <c r="C18" s="220" t="s">
        <v>216</v>
      </c>
      <c r="D18" s="220" t="s">
        <v>353</v>
      </c>
      <c r="E18" s="221">
        <v>65</v>
      </c>
      <c r="F18" s="221">
        <v>161456069</v>
      </c>
      <c r="G18" s="221">
        <v>2483940</v>
      </c>
      <c r="H18" s="221">
        <v>62</v>
      </c>
      <c r="I18" s="221">
        <v>166540000</v>
      </c>
      <c r="J18" s="263">
        <f t="shared" si="0"/>
        <v>2686129.0322580645</v>
      </c>
      <c r="K18" s="221">
        <v>62</v>
      </c>
      <c r="L18" s="221">
        <v>167724000</v>
      </c>
      <c r="M18" s="263">
        <f t="shared" si="1"/>
        <v>2705225.8064516131</v>
      </c>
      <c r="N18" s="221">
        <v>42</v>
      </c>
      <c r="O18" s="221">
        <v>113937458</v>
      </c>
      <c r="P18" s="263">
        <f t="shared" si="2"/>
        <v>2712796.6190476189</v>
      </c>
      <c r="Q18" s="149">
        <f t="shared" si="3"/>
        <v>228856.61904761894</v>
      </c>
      <c r="R18" s="149">
        <f t="shared" si="4"/>
        <v>26667.586789554451</v>
      </c>
      <c r="S18" s="254">
        <f t="shared" si="5"/>
        <v>7570.8125960058533</v>
      </c>
    </row>
    <row r="19" spans="2:19" ht="27">
      <c r="B19" s="328" t="s">
        <v>217</v>
      </c>
      <c r="C19" s="220" t="s">
        <v>354</v>
      </c>
      <c r="D19" s="220" t="s">
        <v>355</v>
      </c>
      <c r="E19" s="221">
        <v>45512847</v>
      </c>
      <c r="F19" s="221">
        <v>3049360735</v>
      </c>
      <c r="G19" s="221">
        <v>67</v>
      </c>
      <c r="H19" s="221">
        <v>48062131</v>
      </c>
      <c r="I19" s="221">
        <v>3295907000</v>
      </c>
      <c r="J19" s="263">
        <f t="shared" si="0"/>
        <v>68.575964723661542</v>
      </c>
      <c r="K19" s="221">
        <v>48213219</v>
      </c>
      <c r="L19" s="221">
        <v>3306268000</v>
      </c>
      <c r="M19" s="263">
        <f t="shared" si="1"/>
        <v>68.575964612526704</v>
      </c>
      <c r="N19" s="221">
        <v>32462419</v>
      </c>
      <c r="O19" s="221">
        <v>2226141673</v>
      </c>
      <c r="P19" s="263">
        <f t="shared" si="2"/>
        <v>68.575963886117052</v>
      </c>
      <c r="Q19" s="149">
        <f t="shared" si="3"/>
        <v>1.5759638861170515</v>
      </c>
      <c r="R19" s="149">
        <f t="shared" si="4"/>
        <v>-8.3754449065054359E-7</v>
      </c>
      <c r="S19" s="254">
        <f t="shared" si="5"/>
        <v>-7.2640965242953826E-7</v>
      </c>
    </row>
    <row r="20" spans="2:19" ht="18">
      <c r="B20" s="328" t="s">
        <v>219</v>
      </c>
      <c r="C20" s="220" t="s">
        <v>220</v>
      </c>
      <c r="D20" s="220" t="s">
        <v>356</v>
      </c>
      <c r="E20" s="221">
        <v>230</v>
      </c>
      <c r="F20" s="221">
        <v>86820650</v>
      </c>
      <c r="G20" s="221">
        <v>377481</v>
      </c>
      <c r="H20" s="221">
        <v>229</v>
      </c>
      <c r="I20" s="221">
        <v>89400000</v>
      </c>
      <c r="J20" s="263">
        <f t="shared" si="0"/>
        <v>390393.01310043666</v>
      </c>
      <c r="K20" s="221">
        <v>237</v>
      </c>
      <c r="L20" s="221">
        <v>92502000</v>
      </c>
      <c r="M20" s="263">
        <f t="shared" si="1"/>
        <v>390303.7974683544</v>
      </c>
      <c r="N20" s="221">
        <v>168</v>
      </c>
      <c r="O20" s="221">
        <v>65632170</v>
      </c>
      <c r="P20" s="263">
        <f t="shared" si="2"/>
        <v>390667.67857142858</v>
      </c>
      <c r="Q20" s="149">
        <f t="shared" si="3"/>
        <v>13186.67857142858</v>
      </c>
      <c r="R20" s="149">
        <f t="shared" si="4"/>
        <v>274.66547099192394</v>
      </c>
      <c r="S20" s="254">
        <f t="shared" si="5"/>
        <v>363.8811030741781</v>
      </c>
    </row>
    <row r="21" spans="2:19" ht="27">
      <c r="B21" s="328" t="s">
        <v>221</v>
      </c>
      <c r="C21" s="220" t="s">
        <v>222</v>
      </c>
      <c r="D21" s="220" t="s">
        <v>357</v>
      </c>
      <c r="E21" s="221">
        <v>537</v>
      </c>
      <c r="F21" s="221">
        <v>219367626</v>
      </c>
      <c r="G21" s="221">
        <v>408506</v>
      </c>
      <c r="H21" s="221">
        <v>422</v>
      </c>
      <c r="I21" s="221">
        <v>214758000</v>
      </c>
      <c r="J21" s="263">
        <f t="shared" si="0"/>
        <v>508905.21327014221</v>
      </c>
      <c r="K21" s="221">
        <v>458</v>
      </c>
      <c r="L21" s="221">
        <v>233046500</v>
      </c>
      <c r="M21" s="263">
        <f t="shared" si="1"/>
        <v>508835.15283842792</v>
      </c>
      <c r="N21" s="221">
        <v>315</v>
      </c>
      <c r="O21" s="221">
        <v>160449444</v>
      </c>
      <c r="P21" s="263">
        <f t="shared" si="2"/>
        <v>509363.3142857143</v>
      </c>
      <c r="Q21" s="149">
        <f t="shared" si="3"/>
        <v>100857.3142857143</v>
      </c>
      <c r="R21" s="149">
        <f t="shared" si="4"/>
        <v>458.10101557208691</v>
      </c>
      <c r="S21" s="254">
        <f t="shared" si="5"/>
        <v>528.161447286373</v>
      </c>
    </row>
    <row r="22" spans="2:19" ht="18">
      <c r="B22" s="328" t="s">
        <v>223</v>
      </c>
      <c r="C22" s="220" t="s">
        <v>224</v>
      </c>
      <c r="D22" s="220" t="s">
        <v>358</v>
      </c>
      <c r="E22" s="221">
        <v>8409</v>
      </c>
      <c r="F22" s="221">
        <v>657566669.26999998</v>
      </c>
      <c r="G22" s="221">
        <v>78198</v>
      </c>
      <c r="H22" s="221">
        <v>6173</v>
      </c>
      <c r="I22" s="221">
        <v>542842000</v>
      </c>
      <c r="J22" s="263">
        <f t="shared" si="0"/>
        <v>87938.117608942164</v>
      </c>
      <c r="K22" s="221">
        <v>6459</v>
      </c>
      <c r="L22" s="221">
        <v>567953500</v>
      </c>
      <c r="M22" s="263">
        <f t="shared" si="1"/>
        <v>87932.110233782325</v>
      </c>
      <c r="N22" s="221">
        <v>4430</v>
      </c>
      <c r="O22" s="221">
        <v>389538995</v>
      </c>
      <c r="P22" s="263">
        <f t="shared" si="2"/>
        <v>87932.053047404057</v>
      </c>
      <c r="Q22" s="149">
        <f t="shared" si="3"/>
        <v>9734.053047404057</v>
      </c>
      <c r="R22" s="149">
        <f t="shared" si="4"/>
        <v>-6.0645615381072275</v>
      </c>
      <c r="S22" s="254">
        <f t="shared" si="5"/>
        <v>-5.7186378267942928E-2</v>
      </c>
    </row>
    <row r="23" spans="2:19" ht="18">
      <c r="B23" s="328" t="s">
        <v>225</v>
      </c>
      <c r="C23" s="220" t="s">
        <v>226</v>
      </c>
      <c r="D23" s="220" t="s">
        <v>359</v>
      </c>
      <c r="E23" s="221">
        <v>25393</v>
      </c>
      <c r="F23" s="221">
        <v>3673373289.5300002</v>
      </c>
      <c r="G23" s="221">
        <v>144661</v>
      </c>
      <c r="H23" s="221">
        <v>27778</v>
      </c>
      <c r="I23" s="221">
        <v>4027924700</v>
      </c>
      <c r="J23" s="263">
        <f t="shared" si="0"/>
        <v>145004.12916696665</v>
      </c>
      <c r="K23" s="221">
        <v>26648</v>
      </c>
      <c r="L23" s="221">
        <v>3864040700</v>
      </c>
      <c r="M23" s="263">
        <f t="shared" si="1"/>
        <v>145003.02836985889</v>
      </c>
      <c r="N23" s="221">
        <v>12914</v>
      </c>
      <c r="O23" s="221">
        <v>1872571278</v>
      </c>
      <c r="P23" s="263">
        <f t="shared" si="2"/>
        <v>145003.19637602603</v>
      </c>
      <c r="Q23" s="149">
        <f t="shared" si="3"/>
        <v>342.19637602602597</v>
      </c>
      <c r="R23" s="149">
        <f t="shared" si="4"/>
        <v>-0.93279094062745571</v>
      </c>
      <c r="S23" s="254">
        <f t="shared" si="5"/>
        <v>0.16800616713589989</v>
      </c>
    </row>
    <row r="24" spans="2:19" ht="36">
      <c r="B24" s="328" t="s">
        <v>227</v>
      </c>
      <c r="C24" s="220" t="s">
        <v>360</v>
      </c>
      <c r="D24" s="220" t="s">
        <v>361</v>
      </c>
      <c r="E24" s="221">
        <v>5091</v>
      </c>
      <c r="F24" s="221">
        <v>208958800</v>
      </c>
      <c r="G24" s="221">
        <v>41045</v>
      </c>
      <c r="H24" s="221">
        <v>7609</v>
      </c>
      <c r="I24" s="221">
        <v>265347000</v>
      </c>
      <c r="J24" s="263">
        <f t="shared" si="0"/>
        <v>34872.782231567879</v>
      </c>
      <c r="K24" s="221">
        <v>758</v>
      </c>
      <c r="L24" s="221">
        <v>262157000</v>
      </c>
      <c r="M24" s="263">
        <f t="shared" si="1"/>
        <v>345853.56200527702</v>
      </c>
      <c r="N24" s="221">
        <v>334</v>
      </c>
      <c r="O24" s="221">
        <v>115357053</v>
      </c>
      <c r="P24" s="263">
        <f t="shared" si="2"/>
        <v>345380.39820359281</v>
      </c>
      <c r="Q24" s="149">
        <f t="shared" si="3"/>
        <v>304335.39820359281</v>
      </c>
      <c r="R24" s="149">
        <f t="shared" si="4"/>
        <v>310507.61597202491</v>
      </c>
      <c r="S24" s="254">
        <f t="shared" si="5"/>
        <v>-473.16380168421892</v>
      </c>
    </row>
    <row r="25" spans="2:19" ht="27">
      <c r="B25" s="328" t="s">
        <v>229</v>
      </c>
      <c r="C25" s="220" t="s">
        <v>230</v>
      </c>
      <c r="D25" s="220" t="s">
        <v>362</v>
      </c>
      <c r="E25" s="221">
        <v>0</v>
      </c>
      <c r="F25" s="221">
        <v>0</v>
      </c>
      <c r="G25" s="221">
        <v>0</v>
      </c>
      <c r="H25" s="221">
        <v>1</v>
      </c>
      <c r="I25" s="221">
        <v>5000000</v>
      </c>
      <c r="J25" s="263">
        <f t="shared" si="0"/>
        <v>5000000</v>
      </c>
      <c r="K25" s="221">
        <v>1</v>
      </c>
      <c r="L25" s="221">
        <v>5000000</v>
      </c>
      <c r="M25" s="263">
        <f t="shared" si="1"/>
        <v>5000000</v>
      </c>
      <c r="N25" s="221">
        <v>1</v>
      </c>
      <c r="O25" s="221">
        <v>1200369</v>
      </c>
      <c r="P25" s="263">
        <f t="shared" si="2"/>
        <v>1200369</v>
      </c>
      <c r="Q25" s="149">
        <f t="shared" si="3"/>
        <v>1200369</v>
      </c>
      <c r="R25" s="149">
        <f t="shared" si="4"/>
        <v>-3799631</v>
      </c>
      <c r="S25" s="254">
        <f t="shared" si="5"/>
        <v>-3799631</v>
      </c>
    </row>
    <row r="26" spans="2:19" ht="36">
      <c r="B26" s="328" t="s">
        <v>470</v>
      </c>
      <c r="C26" s="220" t="s">
        <v>482</v>
      </c>
      <c r="D26" s="220" t="s">
        <v>483</v>
      </c>
      <c r="E26" s="221"/>
      <c r="F26" s="221">
        <v>0</v>
      </c>
      <c r="G26" s="221"/>
      <c r="H26" s="221">
        <v>225</v>
      </c>
      <c r="I26" s="221">
        <v>21939000</v>
      </c>
      <c r="J26" s="263">
        <f t="shared" si="0"/>
        <v>97506.666666666672</v>
      </c>
      <c r="K26" s="221">
        <v>225</v>
      </c>
      <c r="L26" s="221">
        <v>21939000</v>
      </c>
      <c r="M26" s="263">
        <f t="shared" si="1"/>
        <v>97506.666666666672</v>
      </c>
      <c r="N26" s="221"/>
      <c r="O26" s="221"/>
      <c r="P26" s="263"/>
      <c r="Q26" s="149">
        <f>P26-G26</f>
        <v>0</v>
      </c>
      <c r="R26" s="149">
        <f t="shared" si="4"/>
        <v>-97506.666666666672</v>
      </c>
      <c r="S26" s="254">
        <f t="shared" si="5"/>
        <v>-97506.666666666672</v>
      </c>
    </row>
    <row r="27" spans="2:19" ht="27">
      <c r="B27" s="328" t="s">
        <v>472</v>
      </c>
      <c r="C27" s="220" t="s">
        <v>484</v>
      </c>
      <c r="D27" s="220" t="s">
        <v>485</v>
      </c>
      <c r="E27" s="221">
        <v>1</v>
      </c>
      <c r="F27" s="221">
        <v>277330</v>
      </c>
      <c r="G27" s="221">
        <v>277330</v>
      </c>
      <c r="H27" s="221">
        <v>87</v>
      </c>
      <c r="I27" s="221">
        <v>5363000</v>
      </c>
      <c r="J27" s="263">
        <f t="shared" si="0"/>
        <v>61643.678160919539</v>
      </c>
      <c r="K27" s="221">
        <v>87</v>
      </c>
      <c r="L27" s="221">
        <v>5363000</v>
      </c>
      <c r="M27" s="263">
        <f t="shared" si="1"/>
        <v>61643.678160919539</v>
      </c>
      <c r="N27" s="221">
        <v>6</v>
      </c>
      <c r="O27" s="221">
        <v>399960</v>
      </c>
      <c r="P27" s="263">
        <f t="shared" si="2"/>
        <v>66660</v>
      </c>
      <c r="Q27" s="149">
        <f t="shared" si="3"/>
        <v>-210670</v>
      </c>
      <c r="R27" s="149">
        <f t="shared" si="4"/>
        <v>5016.3218390804614</v>
      </c>
      <c r="S27" s="254">
        <f t="shared" si="5"/>
        <v>5016.3218390804614</v>
      </c>
    </row>
    <row r="28" spans="2:19" ht="27">
      <c r="B28" s="328" t="s">
        <v>539</v>
      </c>
      <c r="C28" s="220" t="s">
        <v>540</v>
      </c>
      <c r="D28" s="220" t="s">
        <v>555</v>
      </c>
      <c r="E28" s="221"/>
      <c r="F28" s="221">
        <v>0</v>
      </c>
      <c r="G28" s="221"/>
      <c r="H28" s="221">
        <v>1918</v>
      </c>
      <c r="I28" s="221">
        <v>118000000</v>
      </c>
      <c r="J28" s="263">
        <f t="shared" si="0"/>
        <v>61522.419186652762</v>
      </c>
      <c r="K28" s="221">
        <v>1918</v>
      </c>
      <c r="L28" s="221">
        <v>118000000</v>
      </c>
      <c r="M28" s="263">
        <f t="shared" si="1"/>
        <v>61522.419186652762</v>
      </c>
      <c r="N28" s="221"/>
      <c r="O28" s="221"/>
      <c r="P28" s="263"/>
      <c r="Q28" s="149">
        <f t="shared" si="3"/>
        <v>0</v>
      </c>
      <c r="R28" s="149">
        <f t="shared" si="4"/>
        <v>-61522.419186652762</v>
      </c>
      <c r="S28" s="254">
        <f t="shared" si="5"/>
        <v>-61522.419186652762</v>
      </c>
    </row>
    <row r="29" spans="2:19" ht="18">
      <c r="B29" s="328" t="s">
        <v>541</v>
      </c>
      <c r="C29" s="220" t="s">
        <v>542</v>
      </c>
      <c r="D29" s="220" t="s">
        <v>556</v>
      </c>
      <c r="E29" s="221"/>
      <c r="F29" s="221">
        <v>0</v>
      </c>
      <c r="G29" s="221"/>
      <c r="H29" s="221">
        <v>1</v>
      </c>
      <c r="I29" s="334">
        <v>1300000000</v>
      </c>
      <c r="J29" s="334">
        <f t="shared" si="0"/>
        <v>1300000000</v>
      </c>
      <c r="K29" s="221">
        <v>1</v>
      </c>
      <c r="L29" s="334">
        <v>1300000000</v>
      </c>
      <c r="M29" s="334">
        <f t="shared" si="1"/>
        <v>1300000000</v>
      </c>
      <c r="N29" s="221"/>
      <c r="O29" s="221"/>
      <c r="P29" s="263"/>
      <c r="Q29" s="149">
        <f t="shared" si="3"/>
        <v>0</v>
      </c>
      <c r="R29" s="335">
        <f t="shared" si="4"/>
        <v>-1300000000</v>
      </c>
      <c r="S29" s="335">
        <f t="shared" si="5"/>
        <v>-1300000000</v>
      </c>
    </row>
    <row r="30" spans="2:19" ht="27">
      <c r="B30" s="328" t="s">
        <v>233</v>
      </c>
      <c r="C30" s="220" t="s">
        <v>408</v>
      </c>
      <c r="D30" s="220" t="s">
        <v>364</v>
      </c>
      <c r="E30" s="221"/>
      <c r="F30" s="221">
        <v>0</v>
      </c>
      <c r="G30" s="221"/>
      <c r="H30" s="221">
        <v>1</v>
      </c>
      <c r="I30" s="221">
        <v>578000</v>
      </c>
      <c r="J30" s="263">
        <f t="shared" si="0"/>
        <v>578000</v>
      </c>
      <c r="K30" s="221">
        <v>1</v>
      </c>
      <c r="L30" s="221">
        <v>578000</v>
      </c>
      <c r="M30" s="263">
        <f t="shared" si="1"/>
        <v>578000</v>
      </c>
      <c r="N30" s="221"/>
      <c r="O30" s="221"/>
      <c r="P30" s="263"/>
      <c r="Q30" s="149">
        <f t="shared" si="3"/>
        <v>0</v>
      </c>
      <c r="R30" s="149">
        <f t="shared" si="4"/>
        <v>-578000</v>
      </c>
      <c r="S30" s="254">
        <f t="shared" si="5"/>
        <v>-578000</v>
      </c>
    </row>
    <row r="31" spans="2:19" ht="18">
      <c r="B31" s="328" t="s">
        <v>416</v>
      </c>
      <c r="C31" s="220" t="s">
        <v>417</v>
      </c>
      <c r="D31" s="220" t="s">
        <v>486</v>
      </c>
      <c r="E31" s="221">
        <v>1569</v>
      </c>
      <c r="F31" s="221">
        <v>3922000</v>
      </c>
      <c r="G31" s="221">
        <v>2500</v>
      </c>
      <c r="H31" s="221">
        <v>1</v>
      </c>
      <c r="I31" s="221">
        <v>122000</v>
      </c>
      <c r="J31" s="263">
        <f t="shared" si="0"/>
        <v>122000</v>
      </c>
      <c r="K31" s="221">
        <v>1</v>
      </c>
      <c r="L31" s="221">
        <v>122000</v>
      </c>
      <c r="M31" s="263">
        <f t="shared" si="1"/>
        <v>122000</v>
      </c>
      <c r="N31" s="221">
        <v>1</v>
      </c>
      <c r="O31" s="221">
        <v>122000</v>
      </c>
      <c r="P31" s="263">
        <f t="shared" si="2"/>
        <v>122000</v>
      </c>
      <c r="Q31" s="149">
        <f t="shared" si="3"/>
        <v>119500</v>
      </c>
      <c r="R31" s="149">
        <f t="shared" si="4"/>
        <v>0</v>
      </c>
      <c r="S31" s="254">
        <f t="shared" si="5"/>
        <v>0</v>
      </c>
    </row>
    <row r="32" spans="2:19" ht="27">
      <c r="B32" s="328" t="s">
        <v>234</v>
      </c>
      <c r="C32" s="220" t="s">
        <v>235</v>
      </c>
      <c r="D32" s="220" t="s">
        <v>365</v>
      </c>
      <c r="E32" s="221">
        <v>139</v>
      </c>
      <c r="F32" s="221">
        <v>10267000</v>
      </c>
      <c r="G32" s="221">
        <v>73863</v>
      </c>
      <c r="H32" s="221">
        <v>634</v>
      </c>
      <c r="I32" s="221">
        <v>45000000</v>
      </c>
      <c r="J32" s="263">
        <f t="shared" si="0"/>
        <v>70977.917981072562</v>
      </c>
      <c r="K32" s="221">
        <v>0</v>
      </c>
      <c r="L32" s="221"/>
      <c r="M32" s="263"/>
      <c r="N32" s="221"/>
      <c r="O32" s="221"/>
      <c r="P32" s="263"/>
      <c r="Q32" s="149">
        <f t="shared" si="3"/>
        <v>-73863</v>
      </c>
      <c r="R32" s="149">
        <f t="shared" si="4"/>
        <v>-70977.917981072562</v>
      </c>
      <c r="S32" s="254">
        <f t="shared" si="5"/>
        <v>0</v>
      </c>
    </row>
    <row r="33" spans="2:19" ht="27">
      <c r="B33" s="328" t="s">
        <v>236</v>
      </c>
      <c r="C33" s="220" t="s">
        <v>409</v>
      </c>
      <c r="D33" s="220" t="s">
        <v>367</v>
      </c>
      <c r="E33" s="221">
        <v>0</v>
      </c>
      <c r="F33" s="221">
        <v>0</v>
      </c>
      <c r="G33" s="221">
        <v>0</v>
      </c>
      <c r="H33" s="221">
        <v>1</v>
      </c>
      <c r="I33" s="221">
        <v>1500000</v>
      </c>
      <c r="J33" s="263">
        <f t="shared" si="0"/>
        <v>1500000</v>
      </c>
      <c r="K33" s="221">
        <v>1</v>
      </c>
      <c r="L33" s="221">
        <v>1500000</v>
      </c>
      <c r="M33" s="263">
        <f t="shared" si="1"/>
        <v>1500000</v>
      </c>
      <c r="N33" s="221"/>
      <c r="O33" s="221"/>
      <c r="P33" s="263"/>
      <c r="Q33" s="149">
        <f t="shared" si="3"/>
        <v>0</v>
      </c>
      <c r="R33" s="149">
        <f t="shared" si="4"/>
        <v>-1500000</v>
      </c>
      <c r="S33" s="254">
        <f t="shared" si="5"/>
        <v>-1500000</v>
      </c>
    </row>
    <row r="34" spans="2:19" ht="27">
      <c r="B34" s="328" t="s">
        <v>238</v>
      </c>
      <c r="C34" s="220" t="s">
        <v>366</v>
      </c>
      <c r="D34" s="220" t="s">
        <v>367</v>
      </c>
      <c r="E34" s="221">
        <v>1</v>
      </c>
      <c r="F34" s="221">
        <v>327744</v>
      </c>
      <c r="G34" s="221">
        <v>327744</v>
      </c>
      <c r="H34" s="221">
        <v>1</v>
      </c>
      <c r="I34" s="221">
        <v>221000</v>
      </c>
      <c r="J34" s="263">
        <f t="shared" si="0"/>
        <v>221000</v>
      </c>
      <c r="K34" s="221"/>
      <c r="L34" s="221"/>
      <c r="M34" s="263"/>
      <c r="N34" s="221"/>
      <c r="O34" s="221"/>
      <c r="P34" s="263"/>
      <c r="Q34" s="149">
        <f t="shared" si="3"/>
        <v>-327744</v>
      </c>
      <c r="R34" s="149">
        <f t="shared" si="4"/>
        <v>-221000</v>
      </c>
      <c r="S34" s="254">
        <f t="shared" si="5"/>
        <v>0</v>
      </c>
    </row>
    <row r="35" spans="2:19" ht="18">
      <c r="B35" s="328" t="s">
        <v>517</v>
      </c>
      <c r="C35" s="220" t="s">
        <v>518</v>
      </c>
      <c r="D35" s="220" t="s">
        <v>367</v>
      </c>
      <c r="E35" s="221"/>
      <c r="F35" s="221">
        <v>0</v>
      </c>
      <c r="G35" s="221"/>
      <c r="H35" s="221">
        <v>1</v>
      </c>
      <c r="I35" s="221">
        <v>376000</v>
      </c>
      <c r="J35" s="263">
        <f t="shared" si="0"/>
        <v>376000</v>
      </c>
      <c r="K35" s="221">
        <v>1</v>
      </c>
      <c r="L35" s="221">
        <v>376000</v>
      </c>
      <c r="M35" s="263">
        <f t="shared" si="1"/>
        <v>376000</v>
      </c>
      <c r="N35" s="221"/>
      <c r="O35" s="221"/>
      <c r="P35" s="263"/>
      <c r="Q35" s="149">
        <f t="shared" si="3"/>
        <v>0</v>
      </c>
      <c r="R35" s="149">
        <f t="shared" si="4"/>
        <v>-376000</v>
      </c>
      <c r="S35" s="254">
        <f t="shared" si="5"/>
        <v>-376000</v>
      </c>
    </row>
    <row r="36" spans="2:19" ht="18">
      <c r="B36" s="328" t="s">
        <v>240</v>
      </c>
      <c r="C36" s="220" t="s">
        <v>241</v>
      </c>
      <c r="D36" s="220" t="s">
        <v>367</v>
      </c>
      <c r="E36" s="221">
        <v>1</v>
      </c>
      <c r="F36" s="221">
        <v>492646</v>
      </c>
      <c r="G36" s="221">
        <v>492646</v>
      </c>
      <c r="H36" s="221">
        <v>1</v>
      </c>
      <c r="I36" s="221">
        <v>300000</v>
      </c>
      <c r="J36" s="263">
        <f t="shared" si="0"/>
        <v>300000</v>
      </c>
      <c r="K36" s="221">
        <v>1</v>
      </c>
      <c r="L36" s="221">
        <v>300000</v>
      </c>
      <c r="M36" s="263">
        <f t="shared" si="1"/>
        <v>300000</v>
      </c>
      <c r="N36" s="221">
        <v>1</v>
      </c>
      <c r="O36" s="221">
        <v>300000</v>
      </c>
      <c r="P36" s="263">
        <f t="shared" si="2"/>
        <v>300000</v>
      </c>
      <c r="Q36" s="149">
        <f t="shared" si="3"/>
        <v>-192646</v>
      </c>
      <c r="R36" s="149">
        <f t="shared" si="4"/>
        <v>0</v>
      </c>
      <c r="S36" s="254">
        <f t="shared" si="5"/>
        <v>0</v>
      </c>
    </row>
    <row r="37" spans="2:19" ht="27">
      <c r="B37" s="328" t="s">
        <v>422</v>
      </c>
      <c r="C37" s="220" t="s">
        <v>423</v>
      </c>
      <c r="D37" s="220" t="s">
        <v>367</v>
      </c>
      <c r="E37" s="221"/>
      <c r="F37" s="221">
        <v>0</v>
      </c>
      <c r="G37" s="221"/>
      <c r="H37" s="221">
        <v>1</v>
      </c>
      <c r="I37" s="221">
        <v>3212000</v>
      </c>
      <c r="J37" s="263">
        <f t="shared" si="0"/>
        <v>3212000</v>
      </c>
      <c r="K37" s="221"/>
      <c r="L37" s="221"/>
      <c r="M37" s="263"/>
      <c r="N37" s="221"/>
      <c r="O37" s="221"/>
      <c r="P37" s="263"/>
      <c r="Q37" s="149">
        <f t="shared" si="3"/>
        <v>0</v>
      </c>
      <c r="R37" s="149">
        <f t="shared" si="4"/>
        <v>-3212000</v>
      </c>
      <c r="S37" s="254">
        <f t="shared" si="5"/>
        <v>0</v>
      </c>
    </row>
    <row r="38" spans="2:19" ht="18">
      <c r="B38" s="328" t="s">
        <v>426</v>
      </c>
      <c r="C38" s="220" t="s">
        <v>427</v>
      </c>
      <c r="D38" s="220" t="s">
        <v>487</v>
      </c>
      <c r="E38" s="221">
        <v>453</v>
      </c>
      <c r="F38" s="221">
        <v>32748910</v>
      </c>
      <c r="G38" s="221">
        <v>72293</v>
      </c>
      <c r="H38" s="221">
        <v>873</v>
      </c>
      <c r="I38" s="221">
        <v>63200280</v>
      </c>
      <c r="J38" s="263">
        <f t="shared" si="0"/>
        <v>72394.36426116839</v>
      </c>
      <c r="K38" s="221">
        <v>873</v>
      </c>
      <c r="L38" s="221">
        <v>63200280</v>
      </c>
      <c r="M38" s="263">
        <f t="shared" si="1"/>
        <v>72394.36426116839</v>
      </c>
      <c r="N38" s="221">
        <v>785</v>
      </c>
      <c r="O38" s="221">
        <v>56864828</v>
      </c>
      <c r="P38" s="263">
        <f t="shared" si="2"/>
        <v>72439.271337579616</v>
      </c>
      <c r="Q38" s="149">
        <f t="shared" si="3"/>
        <v>146.27133757961565</v>
      </c>
      <c r="R38" s="149">
        <f t="shared" si="4"/>
        <v>44.907076411225717</v>
      </c>
      <c r="S38" s="254">
        <f t="shared" si="5"/>
        <v>44.907076411225717</v>
      </c>
    </row>
    <row r="39" spans="2:19" ht="27">
      <c r="B39" s="328" t="s">
        <v>428</v>
      </c>
      <c r="C39" s="220" t="s">
        <v>488</v>
      </c>
      <c r="D39" s="220" t="s">
        <v>370</v>
      </c>
      <c r="E39" s="221">
        <v>1</v>
      </c>
      <c r="F39" s="221">
        <v>630000</v>
      </c>
      <c r="G39" s="221">
        <v>630000</v>
      </c>
      <c r="H39" s="221">
        <v>1</v>
      </c>
      <c r="I39" s="221">
        <v>3494000</v>
      </c>
      <c r="J39" s="263">
        <f t="shared" si="0"/>
        <v>3494000</v>
      </c>
      <c r="K39" s="221">
        <v>1</v>
      </c>
      <c r="L39" s="221">
        <v>3494000</v>
      </c>
      <c r="M39" s="263">
        <f t="shared" si="1"/>
        <v>3494000</v>
      </c>
      <c r="N39" s="221"/>
      <c r="O39" s="221"/>
      <c r="P39" s="263"/>
      <c r="Q39" s="149">
        <f t="shared" si="3"/>
        <v>-630000</v>
      </c>
      <c r="R39" s="149">
        <f t="shared" si="4"/>
        <v>-3494000</v>
      </c>
      <c r="S39" s="254">
        <f t="shared" si="5"/>
        <v>-3494000</v>
      </c>
    </row>
    <row r="40" spans="2:19" ht="27">
      <c r="B40" s="328" t="s">
        <v>430</v>
      </c>
      <c r="C40" s="220" t="s">
        <v>489</v>
      </c>
      <c r="D40" s="220" t="s">
        <v>367</v>
      </c>
      <c r="E40" s="221">
        <v>1</v>
      </c>
      <c r="F40" s="221">
        <v>385000</v>
      </c>
      <c r="G40" s="221">
        <v>385000</v>
      </c>
      <c r="H40" s="221">
        <v>1</v>
      </c>
      <c r="I40" s="221">
        <v>910000</v>
      </c>
      <c r="J40" s="263">
        <f t="shared" si="0"/>
        <v>910000</v>
      </c>
      <c r="K40" s="221">
        <v>1</v>
      </c>
      <c r="L40" s="221">
        <v>910000</v>
      </c>
      <c r="M40" s="263">
        <f t="shared" si="1"/>
        <v>910000</v>
      </c>
      <c r="N40" s="221"/>
      <c r="O40" s="221"/>
      <c r="P40" s="263"/>
      <c r="Q40" s="149">
        <f t="shared" si="3"/>
        <v>-385000</v>
      </c>
      <c r="R40" s="149">
        <f t="shared" si="4"/>
        <v>-910000</v>
      </c>
      <c r="S40" s="254">
        <f t="shared" si="5"/>
        <v>-910000</v>
      </c>
    </row>
    <row r="41" spans="2:19" ht="18">
      <c r="B41" s="328" t="s">
        <v>432</v>
      </c>
      <c r="C41" s="220" t="s">
        <v>433</v>
      </c>
      <c r="D41" s="220" t="s">
        <v>490</v>
      </c>
      <c r="E41" s="221">
        <v>186</v>
      </c>
      <c r="F41" s="221">
        <v>15450000</v>
      </c>
      <c r="G41" s="221">
        <v>83065</v>
      </c>
      <c r="H41" s="221">
        <v>193</v>
      </c>
      <c r="I41" s="221">
        <v>16000000</v>
      </c>
      <c r="J41" s="263">
        <f t="shared" si="0"/>
        <v>82901.554404145078</v>
      </c>
      <c r="K41" s="221">
        <v>193</v>
      </c>
      <c r="L41" s="221">
        <v>16000000</v>
      </c>
      <c r="M41" s="263">
        <f t="shared" si="1"/>
        <v>82901.554404145078</v>
      </c>
      <c r="N41" s="221">
        <v>193</v>
      </c>
      <c r="O41" s="221">
        <v>16000000</v>
      </c>
      <c r="P41" s="263">
        <f t="shared" si="2"/>
        <v>82901.554404145078</v>
      </c>
      <c r="Q41" s="149">
        <f t="shared" si="3"/>
        <v>-163.44559585492243</v>
      </c>
      <c r="R41" s="149">
        <f t="shared" si="4"/>
        <v>0</v>
      </c>
      <c r="S41" s="254">
        <f t="shared" si="5"/>
        <v>0</v>
      </c>
    </row>
    <row r="42" spans="2:19" ht="27">
      <c r="B42" s="328" t="s">
        <v>436</v>
      </c>
      <c r="C42" s="220" t="s">
        <v>437</v>
      </c>
      <c r="D42" s="220" t="s">
        <v>367</v>
      </c>
      <c r="E42" s="221">
        <v>1</v>
      </c>
      <c r="F42" s="221">
        <v>151000</v>
      </c>
      <c r="G42" s="221">
        <v>151000</v>
      </c>
      <c r="H42" s="221">
        <v>1</v>
      </c>
      <c r="I42" s="221">
        <v>319500</v>
      </c>
      <c r="J42" s="263">
        <f t="shared" si="0"/>
        <v>319500</v>
      </c>
      <c r="K42" s="221">
        <v>1</v>
      </c>
      <c r="L42" s="221">
        <v>319500</v>
      </c>
      <c r="M42" s="263">
        <f t="shared" si="1"/>
        <v>319500</v>
      </c>
      <c r="N42" s="221">
        <v>1</v>
      </c>
      <c r="O42" s="221">
        <v>319500</v>
      </c>
      <c r="P42" s="263">
        <f t="shared" si="2"/>
        <v>319500</v>
      </c>
      <c r="Q42" s="149">
        <f t="shared" si="3"/>
        <v>168500</v>
      </c>
      <c r="R42" s="149">
        <f t="shared" si="4"/>
        <v>0</v>
      </c>
      <c r="S42" s="254">
        <f t="shared" si="5"/>
        <v>0</v>
      </c>
    </row>
    <row r="43" spans="2:19" ht="18">
      <c r="B43" s="328" t="s">
        <v>519</v>
      </c>
      <c r="C43" s="220" t="s">
        <v>520</v>
      </c>
      <c r="D43" s="220" t="s">
        <v>367</v>
      </c>
      <c r="E43" s="221"/>
      <c r="F43" s="221">
        <v>0</v>
      </c>
      <c r="G43" s="221"/>
      <c r="H43" s="221">
        <v>1</v>
      </c>
      <c r="I43" s="221">
        <v>10000000</v>
      </c>
      <c r="J43" s="263">
        <f t="shared" si="0"/>
        <v>10000000</v>
      </c>
      <c r="K43" s="221">
        <v>1</v>
      </c>
      <c r="L43" s="221">
        <v>10000000</v>
      </c>
      <c r="M43" s="263">
        <f t="shared" si="1"/>
        <v>10000000</v>
      </c>
      <c r="N43" s="221"/>
      <c r="O43" s="221"/>
      <c r="P43" s="263"/>
      <c r="Q43" s="149">
        <f t="shared" si="3"/>
        <v>0</v>
      </c>
      <c r="R43" s="149">
        <f t="shared" si="4"/>
        <v>-10000000</v>
      </c>
      <c r="S43" s="254">
        <f t="shared" si="5"/>
        <v>-10000000</v>
      </c>
    </row>
    <row r="44" spans="2:19" ht="27">
      <c r="B44" s="328" t="s">
        <v>521</v>
      </c>
      <c r="C44" s="220" t="s">
        <v>522</v>
      </c>
      <c r="D44" s="220" t="s">
        <v>367</v>
      </c>
      <c r="E44" s="221"/>
      <c r="F44" s="221">
        <v>0</v>
      </c>
      <c r="G44" s="221"/>
      <c r="H44" s="221"/>
      <c r="I44" s="221">
        <v>0</v>
      </c>
      <c r="J44" s="263"/>
      <c r="K44" s="221">
        <v>1</v>
      </c>
      <c r="L44" s="221">
        <v>369880</v>
      </c>
      <c r="M44" s="263">
        <f t="shared" si="1"/>
        <v>369880</v>
      </c>
      <c r="N44" s="221">
        <v>1</v>
      </c>
      <c r="O44" s="221">
        <v>369877</v>
      </c>
      <c r="P44" s="263">
        <f t="shared" si="2"/>
        <v>369877</v>
      </c>
      <c r="Q44" s="149">
        <f t="shared" si="3"/>
        <v>369877</v>
      </c>
      <c r="R44" s="149">
        <f t="shared" si="4"/>
        <v>369877</v>
      </c>
      <c r="S44" s="254">
        <f t="shared" si="5"/>
        <v>-3</v>
      </c>
    </row>
    <row r="45" spans="2:19" ht="27">
      <c r="B45" s="328" t="s">
        <v>523</v>
      </c>
      <c r="C45" s="220" t="s">
        <v>546</v>
      </c>
      <c r="D45" s="220" t="s">
        <v>367</v>
      </c>
      <c r="E45" s="221"/>
      <c r="F45" s="221">
        <v>0</v>
      </c>
      <c r="G45" s="221"/>
      <c r="H45" s="221"/>
      <c r="I45" s="221">
        <v>0</v>
      </c>
      <c r="J45" s="263"/>
      <c r="K45" s="221">
        <v>1</v>
      </c>
      <c r="L45" s="221">
        <v>208340</v>
      </c>
      <c r="M45" s="263">
        <f t="shared" si="1"/>
        <v>208340</v>
      </c>
      <c r="N45" s="221">
        <v>1</v>
      </c>
      <c r="O45" s="221">
        <v>208340</v>
      </c>
      <c r="P45" s="263">
        <f t="shared" si="2"/>
        <v>208340</v>
      </c>
      <c r="Q45" s="149">
        <f t="shared" si="3"/>
        <v>208340</v>
      </c>
      <c r="R45" s="149">
        <f t="shared" si="4"/>
        <v>208340</v>
      </c>
      <c r="S45" s="254">
        <f t="shared" si="5"/>
        <v>0</v>
      </c>
    </row>
    <row r="46" spans="2:19" ht="27">
      <c r="B46" s="328" t="s">
        <v>525</v>
      </c>
      <c r="C46" s="220" t="s">
        <v>547</v>
      </c>
      <c r="D46" s="220" t="s">
        <v>367</v>
      </c>
      <c r="E46" s="221"/>
      <c r="F46" s="221">
        <v>0</v>
      </c>
      <c r="G46" s="221"/>
      <c r="H46" s="221"/>
      <c r="I46" s="221">
        <v>0</v>
      </c>
      <c r="J46" s="263"/>
      <c r="K46" s="221">
        <v>1</v>
      </c>
      <c r="L46" s="221">
        <v>5330000</v>
      </c>
      <c r="M46" s="263">
        <f t="shared" si="1"/>
        <v>5330000</v>
      </c>
      <c r="N46" s="221"/>
      <c r="O46" s="221"/>
      <c r="P46" s="263"/>
      <c r="Q46" s="149">
        <f t="shared" si="3"/>
        <v>0</v>
      </c>
      <c r="R46" s="149">
        <f t="shared" si="4"/>
        <v>0</v>
      </c>
      <c r="S46" s="254">
        <f t="shared" si="5"/>
        <v>-5330000</v>
      </c>
    </row>
    <row r="47" spans="2:19" ht="18">
      <c r="B47" s="328" t="s">
        <v>242</v>
      </c>
      <c r="C47" s="220" t="s">
        <v>243</v>
      </c>
      <c r="D47" s="220" t="s">
        <v>368</v>
      </c>
      <c r="E47" s="221">
        <v>1285</v>
      </c>
      <c r="F47" s="221">
        <v>93848000</v>
      </c>
      <c r="G47" s="221">
        <v>73033</v>
      </c>
      <c r="H47" s="221">
        <v>1622</v>
      </c>
      <c r="I47" s="221">
        <v>118434000</v>
      </c>
      <c r="J47" s="263">
        <f t="shared" si="0"/>
        <v>73017.262638717628</v>
      </c>
      <c r="K47" s="221">
        <v>1622</v>
      </c>
      <c r="L47" s="221">
        <v>118434000</v>
      </c>
      <c r="M47" s="263">
        <f t="shared" si="1"/>
        <v>73017.262638717628</v>
      </c>
      <c r="N47" s="221">
        <v>738</v>
      </c>
      <c r="O47" s="221">
        <v>53869707</v>
      </c>
      <c r="P47" s="263">
        <f t="shared" si="2"/>
        <v>72994.182926829264</v>
      </c>
      <c r="Q47" s="149">
        <f t="shared" si="3"/>
        <v>-38.817073170735966</v>
      </c>
      <c r="R47" s="149">
        <f t="shared" si="4"/>
        <v>-23.079711888363818</v>
      </c>
      <c r="S47" s="254">
        <f t="shared" si="5"/>
        <v>-23.079711888363818</v>
      </c>
    </row>
    <row r="48" spans="2:19" ht="18">
      <c r="B48" s="328" t="s">
        <v>244</v>
      </c>
      <c r="C48" s="220" t="s">
        <v>245</v>
      </c>
      <c r="D48" s="220" t="s">
        <v>368</v>
      </c>
      <c r="E48" s="221">
        <v>1454</v>
      </c>
      <c r="F48" s="221">
        <v>140797982</v>
      </c>
      <c r="G48" s="221">
        <v>96835</v>
      </c>
      <c r="H48" s="221">
        <v>542</v>
      </c>
      <c r="I48" s="221">
        <v>52590000</v>
      </c>
      <c r="J48" s="263">
        <f t="shared" si="0"/>
        <v>97029.52029520295</v>
      </c>
      <c r="K48" s="221">
        <v>542</v>
      </c>
      <c r="L48" s="221">
        <v>52590000</v>
      </c>
      <c r="M48" s="263">
        <f t="shared" si="1"/>
        <v>97029.52029520295</v>
      </c>
      <c r="N48" s="221">
        <v>542</v>
      </c>
      <c r="O48" s="221">
        <v>52584526</v>
      </c>
      <c r="P48" s="263">
        <f t="shared" si="2"/>
        <v>97019.420664206642</v>
      </c>
      <c r="Q48" s="149">
        <f t="shared" si="3"/>
        <v>184.42066420664196</v>
      </c>
      <c r="R48" s="149">
        <f t="shared" si="4"/>
        <v>-10.099630996308406</v>
      </c>
      <c r="S48" s="254">
        <f t="shared" si="5"/>
        <v>-10.099630996308406</v>
      </c>
    </row>
    <row r="49" spans="2:19" ht="27">
      <c r="B49" s="328" t="s">
        <v>248</v>
      </c>
      <c r="C49" s="220" t="s">
        <v>249</v>
      </c>
      <c r="D49" s="220" t="s">
        <v>370</v>
      </c>
      <c r="E49" s="221">
        <v>1</v>
      </c>
      <c r="F49" s="221">
        <v>1330000</v>
      </c>
      <c r="G49" s="221">
        <v>1330000</v>
      </c>
      <c r="H49" s="221">
        <v>1</v>
      </c>
      <c r="I49" s="221">
        <v>1192200</v>
      </c>
      <c r="J49" s="263">
        <f t="shared" si="0"/>
        <v>1192200</v>
      </c>
      <c r="K49" s="221">
        <v>1</v>
      </c>
      <c r="L49" s="221">
        <v>1192200</v>
      </c>
      <c r="M49" s="263">
        <f t="shared" si="1"/>
        <v>1192200</v>
      </c>
      <c r="N49" s="221">
        <v>1</v>
      </c>
      <c r="O49" s="221">
        <v>1192196</v>
      </c>
      <c r="P49" s="263">
        <f t="shared" si="2"/>
        <v>1192196</v>
      </c>
      <c r="Q49" s="149">
        <f t="shared" si="3"/>
        <v>-137804</v>
      </c>
      <c r="R49" s="149">
        <f t="shared" si="4"/>
        <v>-4</v>
      </c>
      <c r="S49" s="254">
        <f t="shared" si="5"/>
        <v>-4</v>
      </c>
    </row>
    <row r="50" spans="2:19" ht="27">
      <c r="B50" s="328" t="s">
        <v>527</v>
      </c>
      <c r="C50" s="220" t="s">
        <v>528</v>
      </c>
      <c r="D50" s="220" t="s">
        <v>370</v>
      </c>
      <c r="E50" s="221"/>
      <c r="F50" s="221">
        <v>0</v>
      </c>
      <c r="G50" s="221"/>
      <c r="H50" s="221">
        <v>1</v>
      </c>
      <c r="I50" s="221">
        <v>251600</v>
      </c>
      <c r="J50" s="263">
        <f t="shared" si="0"/>
        <v>251600</v>
      </c>
      <c r="K50" s="221">
        <v>1</v>
      </c>
      <c r="L50" s="221">
        <v>251600</v>
      </c>
      <c r="M50" s="263">
        <f t="shared" si="1"/>
        <v>251600</v>
      </c>
      <c r="N50" s="221">
        <v>1</v>
      </c>
      <c r="O50" s="221">
        <v>251555</v>
      </c>
      <c r="P50" s="263">
        <f t="shared" si="2"/>
        <v>251555</v>
      </c>
      <c r="Q50" s="149">
        <f t="shared" si="3"/>
        <v>251555</v>
      </c>
      <c r="R50" s="149">
        <f t="shared" si="4"/>
        <v>-45</v>
      </c>
      <c r="S50" s="254">
        <f t="shared" si="5"/>
        <v>-45</v>
      </c>
    </row>
    <row r="51" spans="2:19" ht="45">
      <c r="B51" s="328" t="s">
        <v>438</v>
      </c>
      <c r="C51" s="220" t="s">
        <v>491</v>
      </c>
      <c r="D51" s="220" t="s">
        <v>369</v>
      </c>
      <c r="E51" s="221">
        <v>40</v>
      </c>
      <c r="F51" s="221">
        <v>2773452</v>
      </c>
      <c r="G51" s="221">
        <v>69336</v>
      </c>
      <c r="H51" s="221"/>
      <c r="I51" s="221">
        <v>0</v>
      </c>
      <c r="J51" s="263"/>
      <c r="K51" s="221">
        <v>1</v>
      </c>
      <c r="L51" s="221">
        <v>9274607</v>
      </c>
      <c r="M51" s="263">
        <f t="shared" si="1"/>
        <v>9274607</v>
      </c>
      <c r="N51" s="221">
        <v>1</v>
      </c>
      <c r="O51" s="221">
        <v>1074607</v>
      </c>
      <c r="P51" s="263">
        <f t="shared" si="2"/>
        <v>1074607</v>
      </c>
      <c r="Q51" s="149">
        <f t="shared" si="3"/>
        <v>1005271</v>
      </c>
      <c r="R51" s="149">
        <f t="shared" si="4"/>
        <v>1074607</v>
      </c>
      <c r="S51" s="254">
        <f t="shared" si="5"/>
        <v>-8200000</v>
      </c>
    </row>
    <row r="52" spans="2:19" ht="27">
      <c r="B52" s="328" t="s">
        <v>529</v>
      </c>
      <c r="C52" s="220" t="s">
        <v>548</v>
      </c>
      <c r="D52" s="220" t="s">
        <v>367</v>
      </c>
      <c r="E52" s="221"/>
      <c r="F52" s="221">
        <v>0</v>
      </c>
      <c r="G52" s="221"/>
      <c r="H52" s="221"/>
      <c r="I52" s="221">
        <v>0</v>
      </c>
      <c r="J52" s="263"/>
      <c r="K52" s="221">
        <v>1</v>
      </c>
      <c r="L52" s="221">
        <v>77850</v>
      </c>
      <c r="M52" s="263">
        <f t="shared" si="1"/>
        <v>77850</v>
      </c>
      <c r="N52" s="221">
        <v>1</v>
      </c>
      <c r="O52" s="221">
        <v>77844</v>
      </c>
      <c r="P52" s="263">
        <f t="shared" si="2"/>
        <v>77844</v>
      </c>
      <c r="Q52" s="149">
        <f t="shared" si="3"/>
        <v>77844</v>
      </c>
      <c r="R52" s="149">
        <f t="shared" si="4"/>
        <v>77844</v>
      </c>
      <c r="S52" s="254">
        <f t="shared" si="5"/>
        <v>-6</v>
      </c>
    </row>
    <row r="53" spans="2:19" ht="18">
      <c r="B53" s="328" t="s">
        <v>454</v>
      </c>
      <c r="C53" s="220" t="s">
        <v>455</v>
      </c>
      <c r="D53" s="220" t="s">
        <v>373</v>
      </c>
      <c r="E53" s="221">
        <v>3</v>
      </c>
      <c r="F53" s="221">
        <v>14064000</v>
      </c>
      <c r="G53" s="221">
        <v>4688000</v>
      </c>
      <c r="H53" s="221">
        <v>57</v>
      </c>
      <c r="I53" s="221">
        <v>110000000</v>
      </c>
      <c r="J53" s="263">
        <f t="shared" si="0"/>
        <v>1929824.5614035088</v>
      </c>
      <c r="K53" s="221">
        <v>55</v>
      </c>
      <c r="L53" s="221">
        <v>107037100</v>
      </c>
      <c r="M53" s="263">
        <f t="shared" si="1"/>
        <v>1946129.0909090908</v>
      </c>
      <c r="N53" s="221">
        <v>55</v>
      </c>
      <c r="O53" s="221">
        <v>107037072</v>
      </c>
      <c r="P53" s="263">
        <f t="shared" si="2"/>
        <v>1946128.5818181818</v>
      </c>
      <c r="Q53" s="149">
        <f t="shared" si="3"/>
        <v>-2741871.418181818</v>
      </c>
      <c r="R53" s="149">
        <f t="shared" si="4"/>
        <v>16304.020414673025</v>
      </c>
      <c r="S53" s="254">
        <f t="shared" si="5"/>
        <v>-0.50909090903587639</v>
      </c>
    </row>
    <row r="54" spans="2:19" ht="27">
      <c r="B54" s="328" t="s">
        <v>272</v>
      </c>
      <c r="C54" s="220" t="s">
        <v>371</v>
      </c>
      <c r="D54" s="220" t="s">
        <v>372</v>
      </c>
      <c r="E54" s="221">
        <v>339</v>
      </c>
      <c r="F54" s="221">
        <v>20829160</v>
      </c>
      <c r="G54" s="221">
        <v>61443</v>
      </c>
      <c r="H54" s="221">
        <v>2905</v>
      </c>
      <c r="I54" s="221">
        <v>178671000</v>
      </c>
      <c r="J54" s="263">
        <f t="shared" si="0"/>
        <v>61504.647160068846</v>
      </c>
      <c r="K54" s="221">
        <v>2905</v>
      </c>
      <c r="L54" s="221">
        <v>178671000</v>
      </c>
      <c r="M54" s="263">
        <f t="shared" si="1"/>
        <v>61504.647160068846</v>
      </c>
      <c r="N54" s="221"/>
      <c r="O54" s="221"/>
      <c r="P54" s="263"/>
      <c r="Q54" s="149">
        <f t="shared" si="3"/>
        <v>-61443</v>
      </c>
      <c r="R54" s="149">
        <f t="shared" si="4"/>
        <v>-61504.647160068846</v>
      </c>
      <c r="S54" s="254">
        <f t="shared" si="5"/>
        <v>-61504.647160068846</v>
      </c>
    </row>
    <row r="55" spans="2:19" ht="54">
      <c r="B55" s="328" t="s">
        <v>531</v>
      </c>
      <c r="C55" s="220" t="s">
        <v>549</v>
      </c>
      <c r="D55" s="220" t="s">
        <v>367</v>
      </c>
      <c r="E55" s="221"/>
      <c r="F55" s="221">
        <v>0</v>
      </c>
      <c r="G55" s="221"/>
      <c r="H55" s="221"/>
      <c r="I55" s="221">
        <v>0</v>
      </c>
      <c r="J55" s="263"/>
      <c r="K55" s="221">
        <v>1</v>
      </c>
      <c r="L55" s="221">
        <v>989000</v>
      </c>
      <c r="M55" s="263">
        <f t="shared" si="1"/>
        <v>989000</v>
      </c>
      <c r="N55" s="221">
        <v>1</v>
      </c>
      <c r="O55" s="221">
        <v>986366</v>
      </c>
      <c r="P55" s="263">
        <f t="shared" si="2"/>
        <v>986366</v>
      </c>
      <c r="Q55" s="149">
        <f t="shared" si="3"/>
        <v>986366</v>
      </c>
      <c r="R55" s="149">
        <f t="shared" si="4"/>
        <v>986366</v>
      </c>
      <c r="S55" s="254">
        <f t="shared" si="5"/>
        <v>-2634</v>
      </c>
    </row>
    <row r="56" spans="2:19" ht="54">
      <c r="B56" s="328" t="s">
        <v>533</v>
      </c>
      <c r="C56" s="220" t="s">
        <v>550</v>
      </c>
      <c r="D56" s="220" t="s">
        <v>367</v>
      </c>
      <c r="E56" s="221"/>
      <c r="F56" s="221">
        <v>0</v>
      </c>
      <c r="G56" s="221"/>
      <c r="H56" s="221"/>
      <c r="I56" s="221">
        <v>0</v>
      </c>
      <c r="J56" s="263"/>
      <c r="K56" s="221">
        <v>1</v>
      </c>
      <c r="L56" s="221">
        <v>418000</v>
      </c>
      <c r="M56" s="263">
        <f t="shared" si="1"/>
        <v>418000</v>
      </c>
      <c r="N56" s="221">
        <v>1</v>
      </c>
      <c r="O56" s="221">
        <v>358797</v>
      </c>
      <c r="P56" s="263">
        <f t="shared" si="2"/>
        <v>358797</v>
      </c>
      <c r="Q56" s="149">
        <f t="shared" si="3"/>
        <v>358797</v>
      </c>
      <c r="R56" s="149">
        <f t="shared" si="4"/>
        <v>358797</v>
      </c>
      <c r="S56" s="254">
        <f t="shared" si="5"/>
        <v>-59203</v>
      </c>
    </row>
    <row r="57" spans="2:19" ht="36">
      <c r="B57" s="328" t="s">
        <v>535</v>
      </c>
      <c r="C57" s="220" t="s">
        <v>551</v>
      </c>
      <c r="D57" s="220" t="s">
        <v>367</v>
      </c>
      <c r="E57" s="221"/>
      <c r="F57" s="221">
        <v>0</v>
      </c>
      <c r="G57" s="221"/>
      <c r="H57" s="221"/>
      <c r="I57" s="221">
        <v>0</v>
      </c>
      <c r="J57" s="263"/>
      <c r="K57" s="221">
        <v>1</v>
      </c>
      <c r="L57" s="221">
        <v>1500000</v>
      </c>
      <c r="M57" s="263">
        <f t="shared" si="1"/>
        <v>1500000</v>
      </c>
      <c r="N57" s="221"/>
      <c r="O57" s="221"/>
      <c r="P57" s="263"/>
      <c r="Q57" s="149">
        <f t="shared" si="3"/>
        <v>0</v>
      </c>
      <c r="R57" s="149">
        <f t="shared" si="4"/>
        <v>0</v>
      </c>
      <c r="S57" s="254">
        <f t="shared" si="5"/>
        <v>-1500000</v>
      </c>
    </row>
    <row r="58" spans="2:19" ht="18">
      <c r="B58" s="328" t="s">
        <v>458</v>
      </c>
      <c r="C58" s="220" t="s">
        <v>459</v>
      </c>
      <c r="D58" s="220" t="s">
        <v>492</v>
      </c>
      <c r="E58" s="221">
        <v>0</v>
      </c>
      <c r="F58" s="221">
        <v>0</v>
      </c>
      <c r="G58" s="221">
        <v>0</v>
      </c>
      <c r="H58" s="221">
        <v>1</v>
      </c>
      <c r="I58" s="221">
        <v>90000000</v>
      </c>
      <c r="J58" s="263">
        <f t="shared" si="0"/>
        <v>90000000</v>
      </c>
      <c r="K58" s="221">
        <v>1</v>
      </c>
      <c r="L58" s="221">
        <v>90000000</v>
      </c>
      <c r="M58" s="263">
        <f t="shared" si="1"/>
        <v>90000000</v>
      </c>
      <c r="N58" s="221">
        <v>1</v>
      </c>
      <c r="O58" s="221">
        <v>6000000</v>
      </c>
      <c r="P58" s="263">
        <f t="shared" si="2"/>
        <v>6000000</v>
      </c>
      <c r="Q58" s="149">
        <f t="shared" si="3"/>
        <v>6000000</v>
      </c>
      <c r="R58" s="149">
        <f t="shared" si="4"/>
        <v>-84000000</v>
      </c>
      <c r="S58" s="254">
        <f t="shared" si="5"/>
        <v>-84000000</v>
      </c>
    </row>
    <row r="59" spans="2:19" ht="18">
      <c r="B59" s="328" t="s">
        <v>460</v>
      </c>
      <c r="C59" s="220" t="s">
        <v>461</v>
      </c>
      <c r="D59" s="220" t="s">
        <v>493</v>
      </c>
      <c r="E59" s="221">
        <v>0</v>
      </c>
      <c r="F59" s="221">
        <v>0</v>
      </c>
      <c r="G59" s="221">
        <v>0</v>
      </c>
      <c r="H59" s="221">
        <v>1</v>
      </c>
      <c r="I59" s="221">
        <v>67268920</v>
      </c>
      <c r="J59" s="263">
        <f t="shared" si="0"/>
        <v>67268920</v>
      </c>
      <c r="K59" s="221">
        <v>1</v>
      </c>
      <c r="L59" s="221">
        <v>67268920</v>
      </c>
      <c r="M59" s="263">
        <f t="shared" si="1"/>
        <v>67268920</v>
      </c>
      <c r="N59" s="221">
        <v>1</v>
      </c>
      <c r="O59" s="221">
        <v>54000000</v>
      </c>
      <c r="P59" s="263">
        <f t="shared" si="2"/>
        <v>54000000</v>
      </c>
      <c r="Q59" s="149">
        <f t="shared" si="3"/>
        <v>54000000</v>
      </c>
      <c r="R59" s="149">
        <f t="shared" si="4"/>
        <v>-13268920</v>
      </c>
      <c r="S59" s="254">
        <f t="shared" si="5"/>
        <v>-13268920</v>
      </c>
    </row>
    <row r="60" spans="2:19" ht="18">
      <c r="B60" s="328" t="s">
        <v>274</v>
      </c>
      <c r="C60" s="220" t="s">
        <v>275</v>
      </c>
      <c r="D60" s="220" t="s">
        <v>557</v>
      </c>
      <c r="E60" s="221"/>
      <c r="F60" s="221">
        <v>0</v>
      </c>
      <c r="G60" s="221"/>
      <c r="H60" s="221">
        <v>1236</v>
      </c>
      <c r="I60" s="221">
        <v>76027000</v>
      </c>
      <c r="J60" s="263">
        <f t="shared" si="0"/>
        <v>61510.517799352754</v>
      </c>
      <c r="K60" s="221">
        <v>1236</v>
      </c>
      <c r="L60" s="221">
        <v>76027000</v>
      </c>
      <c r="M60" s="263">
        <f t="shared" si="1"/>
        <v>61510.517799352754</v>
      </c>
      <c r="N60" s="221">
        <v>938</v>
      </c>
      <c r="O60" s="221">
        <v>57707060</v>
      </c>
      <c r="P60" s="263">
        <f t="shared" si="2"/>
        <v>61521.385927505333</v>
      </c>
      <c r="Q60" s="149">
        <f t="shared" si="3"/>
        <v>61521.385927505333</v>
      </c>
      <c r="R60" s="149">
        <f t="shared" si="4"/>
        <v>10.86812815257872</v>
      </c>
      <c r="S60" s="254">
        <f t="shared" si="5"/>
        <v>10.86812815257872</v>
      </c>
    </row>
    <row r="61" spans="2:19">
      <c r="B61" s="328" t="s">
        <v>258</v>
      </c>
      <c r="C61" s="220" t="s">
        <v>259</v>
      </c>
      <c r="D61" s="220"/>
      <c r="E61" s="221"/>
      <c r="F61" s="221">
        <v>0</v>
      </c>
      <c r="G61" s="221"/>
      <c r="H61" s="221">
        <v>1</v>
      </c>
      <c r="I61" s="221">
        <v>30157500</v>
      </c>
      <c r="J61" s="263">
        <f t="shared" si="0"/>
        <v>30157500</v>
      </c>
      <c r="K61" s="221">
        <v>1</v>
      </c>
      <c r="L61" s="221">
        <v>75393</v>
      </c>
      <c r="M61" s="263">
        <f t="shared" si="1"/>
        <v>75393</v>
      </c>
      <c r="N61" s="221"/>
      <c r="O61" s="221"/>
      <c r="P61" s="263"/>
      <c r="Q61" s="149">
        <f t="shared" si="3"/>
        <v>0</v>
      </c>
      <c r="R61" s="149">
        <f t="shared" si="4"/>
        <v>-30157500</v>
      </c>
      <c r="S61" s="254">
        <f t="shared" si="5"/>
        <v>-75393</v>
      </c>
    </row>
    <row r="62" spans="2:19" ht="36">
      <c r="B62" s="328" t="s">
        <v>260</v>
      </c>
      <c r="C62" s="220" t="s">
        <v>374</v>
      </c>
      <c r="D62" s="220" t="s">
        <v>367</v>
      </c>
      <c r="E62" s="221"/>
      <c r="F62" s="221">
        <v>0</v>
      </c>
      <c r="G62" s="221"/>
      <c r="H62" s="221">
        <v>3</v>
      </c>
      <c r="I62" s="221">
        <v>5000000</v>
      </c>
      <c r="J62" s="263">
        <f t="shared" si="0"/>
        <v>1666666.6666666667</v>
      </c>
      <c r="K62" s="221">
        <v>3</v>
      </c>
      <c r="L62" s="221">
        <v>5000000</v>
      </c>
      <c r="M62" s="263">
        <f t="shared" si="1"/>
        <v>1666666.6666666667</v>
      </c>
      <c r="N62" s="221">
        <v>1</v>
      </c>
      <c r="O62" s="221">
        <v>2000000</v>
      </c>
      <c r="P62" s="263">
        <f t="shared" si="2"/>
        <v>2000000</v>
      </c>
      <c r="Q62" s="149">
        <f t="shared" si="3"/>
        <v>2000000</v>
      </c>
      <c r="R62" s="149">
        <f t="shared" si="4"/>
        <v>333333.33333333326</v>
      </c>
      <c r="S62" s="254">
        <f t="shared" si="5"/>
        <v>333333.33333333326</v>
      </c>
    </row>
    <row r="63" spans="2:19" ht="18">
      <c r="B63" s="328" t="s">
        <v>468</v>
      </c>
      <c r="C63" s="220" t="s">
        <v>469</v>
      </c>
      <c r="D63" s="220" t="s">
        <v>363</v>
      </c>
      <c r="E63" s="221">
        <v>51</v>
      </c>
      <c r="F63" s="221">
        <v>36379200</v>
      </c>
      <c r="G63" s="221">
        <v>713318</v>
      </c>
      <c r="H63" s="221">
        <v>36</v>
      </c>
      <c r="I63" s="221">
        <v>40000000</v>
      </c>
      <c r="J63" s="263">
        <f t="shared" si="0"/>
        <v>1111111.111111111</v>
      </c>
      <c r="K63" s="221">
        <v>84</v>
      </c>
      <c r="L63" s="221">
        <v>93650330</v>
      </c>
      <c r="M63" s="263">
        <f t="shared" si="1"/>
        <v>1114884.8809523811</v>
      </c>
      <c r="N63" s="221"/>
      <c r="O63" s="221"/>
      <c r="P63" s="263"/>
      <c r="Q63" s="149">
        <f t="shared" si="3"/>
        <v>-713318</v>
      </c>
      <c r="R63" s="149">
        <f t="shared" si="4"/>
        <v>-1111111.111111111</v>
      </c>
      <c r="S63" s="254">
        <f t="shared" si="5"/>
        <v>-1114884.8809523811</v>
      </c>
    </row>
    <row r="64" spans="2:19" ht="18">
      <c r="B64" s="328" t="s">
        <v>410</v>
      </c>
      <c r="C64" s="220" t="s">
        <v>411</v>
      </c>
      <c r="D64" s="220" t="s">
        <v>363</v>
      </c>
      <c r="E64" s="221">
        <v>9</v>
      </c>
      <c r="F64" s="221">
        <v>11830440</v>
      </c>
      <c r="G64" s="221">
        <v>1314493</v>
      </c>
      <c r="H64" s="221">
        <v>9</v>
      </c>
      <c r="I64" s="221">
        <v>9000000</v>
      </c>
      <c r="J64" s="263">
        <f t="shared" si="0"/>
        <v>1000000</v>
      </c>
      <c r="K64" s="221">
        <v>8</v>
      </c>
      <c r="L64" s="221">
        <v>7800000</v>
      </c>
      <c r="M64" s="263">
        <f t="shared" si="1"/>
        <v>975000</v>
      </c>
      <c r="N64" s="221">
        <v>8</v>
      </c>
      <c r="O64" s="221">
        <v>7800000</v>
      </c>
      <c r="P64" s="263">
        <f t="shared" si="2"/>
        <v>975000</v>
      </c>
      <c r="Q64" s="149">
        <f t="shared" si="3"/>
        <v>-339493</v>
      </c>
      <c r="R64" s="149">
        <f t="shared" si="4"/>
        <v>-25000</v>
      </c>
      <c r="S64" s="254">
        <f t="shared" si="5"/>
        <v>0</v>
      </c>
    </row>
    <row r="65" spans="2:19" ht="27">
      <c r="B65" s="328" t="s">
        <v>266</v>
      </c>
      <c r="C65" s="220" t="s">
        <v>375</v>
      </c>
      <c r="D65" s="220" t="s">
        <v>363</v>
      </c>
      <c r="E65" s="221"/>
      <c r="F65" s="221">
        <v>0</v>
      </c>
      <c r="G65" s="221"/>
      <c r="H65" s="221">
        <v>20</v>
      </c>
      <c r="I65" s="221">
        <v>20000000</v>
      </c>
      <c r="J65" s="263">
        <f t="shared" si="0"/>
        <v>1000000</v>
      </c>
      <c r="K65" s="221">
        <v>29</v>
      </c>
      <c r="L65" s="221">
        <v>29060000</v>
      </c>
      <c r="M65" s="263">
        <f t="shared" si="1"/>
        <v>1002068.9655172414</v>
      </c>
      <c r="N65" s="221"/>
      <c r="O65" s="221"/>
      <c r="P65" s="263"/>
      <c r="Q65" s="149">
        <f t="shared" si="3"/>
        <v>0</v>
      </c>
      <c r="R65" s="149">
        <f t="shared" si="4"/>
        <v>-1000000</v>
      </c>
      <c r="S65" s="254">
        <f t="shared" si="5"/>
        <v>-1002068.9655172414</v>
      </c>
    </row>
    <row r="66" spans="2:19" ht="46.5">
      <c r="B66" s="328" t="s">
        <v>563</v>
      </c>
      <c r="C66" s="312" t="s">
        <v>564</v>
      </c>
      <c r="D66" s="332" t="s">
        <v>367</v>
      </c>
      <c r="E66" s="221"/>
      <c r="F66" s="221"/>
      <c r="G66" s="221"/>
      <c r="H66" s="221"/>
      <c r="I66" s="221"/>
      <c r="J66" s="263"/>
      <c r="K66" s="221">
        <v>1</v>
      </c>
      <c r="L66" s="221">
        <v>1700000</v>
      </c>
      <c r="M66" s="263">
        <f t="shared" si="1"/>
        <v>1700000</v>
      </c>
      <c r="N66" s="221"/>
      <c r="O66" s="221"/>
      <c r="P66" s="263"/>
      <c r="Q66" s="149">
        <f t="shared" ref="Q66:Q67" si="6">P66-G66</f>
        <v>0</v>
      </c>
      <c r="R66" s="149">
        <f t="shared" ref="R66:R67" si="7">P66-J66</f>
        <v>0</v>
      </c>
      <c r="S66" s="254">
        <f t="shared" ref="S66:S67" si="8">P66-M66</f>
        <v>-1700000</v>
      </c>
    </row>
    <row r="67" spans="2:19" ht="37.5">
      <c r="B67" s="328" t="s">
        <v>561</v>
      </c>
      <c r="C67" s="313" t="s">
        <v>565</v>
      </c>
      <c r="D67" s="332" t="s">
        <v>362</v>
      </c>
      <c r="E67" s="221"/>
      <c r="F67" s="221"/>
      <c r="G67" s="221"/>
      <c r="H67" s="221"/>
      <c r="I67" s="221"/>
      <c r="J67" s="263"/>
      <c r="K67" s="221">
        <v>1</v>
      </c>
      <c r="L67" s="221">
        <v>100000</v>
      </c>
      <c r="M67" s="263">
        <f t="shared" si="1"/>
        <v>100000</v>
      </c>
      <c r="N67" s="221">
        <v>1</v>
      </c>
      <c r="O67" s="221">
        <v>54884</v>
      </c>
      <c r="P67" s="263">
        <f t="shared" si="2"/>
        <v>54884</v>
      </c>
      <c r="Q67" s="149">
        <f t="shared" si="6"/>
        <v>54884</v>
      </c>
      <c r="R67" s="149">
        <f t="shared" si="7"/>
        <v>54884</v>
      </c>
      <c r="S67" s="254">
        <f t="shared" si="8"/>
        <v>-45116</v>
      </c>
    </row>
    <row r="68" spans="2:19" ht="30.75" customHeight="1">
      <c r="B68" s="328" t="s">
        <v>376</v>
      </c>
      <c r="C68" s="220" t="s">
        <v>80</v>
      </c>
      <c r="D68" s="220"/>
      <c r="E68" s="221"/>
      <c r="F68" s="275">
        <v>23380552699.080002</v>
      </c>
      <c r="G68" s="275"/>
      <c r="H68" s="276"/>
      <c r="I68" s="275">
        <v>25257139000</v>
      </c>
      <c r="J68" s="277"/>
      <c r="K68" s="276"/>
      <c r="L68" s="275">
        <f>SUM(L11:L67)</f>
        <v>25330707000</v>
      </c>
      <c r="M68" s="276"/>
      <c r="N68" s="276"/>
      <c r="O68" s="275">
        <f>SUM(O11:O67)</f>
        <v>15210575232</v>
      </c>
      <c r="P68" s="276"/>
      <c r="Q68" s="222"/>
      <c r="R68" s="222"/>
      <c r="S68" s="223"/>
    </row>
    <row r="69" spans="2:19" ht="55.5" customHeight="1">
      <c r="B69" s="508" t="s">
        <v>377</v>
      </c>
      <c r="C69" s="509"/>
      <c r="D69" s="333"/>
      <c r="E69" s="217"/>
      <c r="F69" s="216"/>
      <c r="G69" s="217"/>
      <c r="H69" s="216"/>
      <c r="I69" s="217"/>
      <c r="J69" s="218"/>
      <c r="K69" s="216"/>
      <c r="L69" s="217"/>
      <c r="M69" s="218"/>
      <c r="N69" s="216"/>
      <c r="O69" s="217"/>
      <c r="P69" s="218"/>
      <c r="Q69" s="216"/>
      <c r="R69" s="217"/>
      <c r="S69" s="219"/>
    </row>
    <row r="70" spans="2:19" ht="45">
      <c r="B70" s="329" t="s">
        <v>207</v>
      </c>
      <c r="C70" s="224" t="s">
        <v>208</v>
      </c>
      <c r="D70" s="224" t="s">
        <v>349</v>
      </c>
      <c r="E70" s="226"/>
      <c r="F70" s="227">
        <v>9720000</v>
      </c>
      <c r="G70" s="226"/>
      <c r="H70" s="226"/>
      <c r="I70" s="227">
        <v>0</v>
      </c>
      <c r="J70" s="226"/>
      <c r="K70" s="226"/>
      <c r="L70" s="227">
        <v>0</v>
      </c>
      <c r="M70" s="226"/>
      <c r="N70" s="226"/>
      <c r="O70" s="221">
        <v>38266710</v>
      </c>
      <c r="P70" s="226"/>
      <c r="Q70" s="226"/>
      <c r="R70" s="226"/>
      <c r="S70" s="228"/>
    </row>
    <row r="71" spans="2:19" ht="27">
      <c r="B71" s="329" t="s">
        <v>217</v>
      </c>
      <c r="C71" s="224" t="s">
        <v>354</v>
      </c>
      <c r="D71" s="224" t="s">
        <v>355</v>
      </c>
      <c r="E71" s="226"/>
      <c r="F71" s="227">
        <v>122641946</v>
      </c>
      <c r="G71" s="226"/>
      <c r="H71" s="226"/>
      <c r="I71" s="227">
        <v>0</v>
      </c>
      <c r="J71" s="226"/>
      <c r="K71" s="226"/>
      <c r="L71" s="227">
        <v>0</v>
      </c>
      <c r="M71" s="226"/>
      <c r="N71" s="226"/>
      <c r="O71" s="221">
        <v>59162197</v>
      </c>
      <c r="P71" s="226"/>
      <c r="Q71" s="226"/>
      <c r="R71" s="226"/>
      <c r="S71" s="228"/>
    </row>
    <row r="72" spans="2:19" ht="18">
      <c r="B72" s="329" t="s">
        <v>414</v>
      </c>
      <c r="C72" s="224" t="s">
        <v>415</v>
      </c>
      <c r="D72" s="220" t="s">
        <v>363</v>
      </c>
      <c r="E72" s="226"/>
      <c r="F72" s="227">
        <v>11201760</v>
      </c>
      <c r="G72" s="226"/>
      <c r="H72" s="226"/>
      <c r="I72" s="227">
        <v>0</v>
      </c>
      <c r="J72" s="226"/>
      <c r="K72" s="226"/>
      <c r="L72" s="227">
        <v>0</v>
      </c>
      <c r="M72" s="226"/>
      <c r="N72" s="226"/>
      <c r="O72" s="221">
        <v>26244000</v>
      </c>
      <c r="P72" s="226"/>
      <c r="Q72" s="226"/>
      <c r="R72" s="226"/>
      <c r="S72" s="228"/>
    </row>
    <row r="73" spans="2:19" ht="15.75" thickBot="1">
      <c r="B73" s="329" t="s">
        <v>376</v>
      </c>
      <c r="C73" s="224" t="s">
        <v>80</v>
      </c>
      <c r="D73" s="225"/>
      <c r="E73" s="226"/>
      <c r="F73" s="227">
        <v>152987635</v>
      </c>
      <c r="G73" s="226"/>
      <c r="H73" s="226"/>
      <c r="I73" s="227">
        <v>0</v>
      </c>
      <c r="J73" s="226"/>
      <c r="K73" s="226"/>
      <c r="L73" s="227">
        <v>0</v>
      </c>
      <c r="M73" s="226"/>
      <c r="N73" s="226"/>
      <c r="O73" s="278">
        <f>SUM(O70:O72)</f>
        <v>123672907</v>
      </c>
      <c r="P73" s="226"/>
      <c r="Q73" s="226"/>
      <c r="R73" s="226"/>
      <c r="S73" s="228"/>
    </row>
    <row r="74" spans="2:19" ht="15.75" thickTop="1">
      <c r="B74" s="484"/>
      <c r="C74" s="484"/>
      <c r="D74" s="484"/>
      <c r="E74" s="484"/>
      <c r="F74" s="484"/>
      <c r="G74" s="484"/>
      <c r="H74" s="484"/>
      <c r="I74" s="484"/>
      <c r="J74" s="484"/>
      <c r="K74" s="484"/>
      <c r="L74" s="484"/>
      <c r="M74" s="484"/>
      <c r="N74" s="484"/>
      <c r="O74" s="484"/>
      <c r="P74" s="484"/>
      <c r="Q74" s="484"/>
      <c r="R74" s="484"/>
      <c r="S74" s="484"/>
    </row>
    <row r="75" spans="2:19"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</row>
    <row r="76" spans="2:19"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</row>
    <row r="77" spans="2:19"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</row>
    <row r="78" spans="2:19">
      <c r="B78" s="324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</row>
    <row r="79" spans="2:19">
      <c r="B79" s="330"/>
      <c r="C79" s="78"/>
      <c r="D79" s="485" t="s">
        <v>114</v>
      </c>
      <c r="E79" s="486"/>
      <c r="F79" s="294" t="s">
        <v>70</v>
      </c>
      <c r="G79" s="491"/>
      <c r="H79" s="492"/>
      <c r="I79" s="493" t="s">
        <v>69</v>
      </c>
      <c r="J79" s="494"/>
      <c r="K79" s="294" t="s">
        <v>70</v>
      </c>
      <c r="L79" s="491"/>
      <c r="M79" s="492"/>
      <c r="N79" s="78"/>
      <c r="O79" s="78"/>
      <c r="P79" s="78"/>
      <c r="Q79" s="78"/>
      <c r="R79" s="78"/>
      <c r="S79" s="78"/>
    </row>
    <row r="80" spans="2:19">
      <c r="B80" s="330"/>
      <c r="C80" s="78"/>
      <c r="D80" s="487"/>
      <c r="E80" s="488"/>
      <c r="F80" s="294" t="s">
        <v>71</v>
      </c>
      <c r="G80" s="504"/>
      <c r="H80" s="505"/>
      <c r="I80" s="495"/>
      <c r="J80" s="496"/>
      <c r="K80" s="294" t="s">
        <v>71</v>
      </c>
      <c r="L80" s="504"/>
      <c r="M80" s="505"/>
      <c r="N80" s="78"/>
      <c r="O80" s="78"/>
      <c r="P80" s="78"/>
      <c r="Q80" s="78"/>
      <c r="R80" s="78"/>
      <c r="S80" s="78"/>
    </row>
    <row r="81" spans="2:19">
      <c r="B81" s="330"/>
      <c r="C81" s="78"/>
      <c r="D81" s="489"/>
      <c r="E81" s="490"/>
      <c r="F81" s="294" t="s">
        <v>72</v>
      </c>
      <c r="G81" s="504"/>
      <c r="H81" s="505"/>
      <c r="I81" s="497"/>
      <c r="J81" s="498"/>
      <c r="K81" s="294" t="s">
        <v>72</v>
      </c>
      <c r="L81" s="504"/>
      <c r="M81" s="505"/>
      <c r="N81" s="78"/>
      <c r="O81" s="78"/>
      <c r="P81" s="78"/>
      <c r="Q81" s="78"/>
      <c r="R81" s="78"/>
      <c r="S81" s="78"/>
    </row>
  </sheetData>
  <mergeCells count="26">
    <mergeCell ref="B74:S74"/>
    <mergeCell ref="D79:E81"/>
    <mergeCell ref="G79:H79"/>
    <mergeCell ref="I79:J81"/>
    <mergeCell ref="B2:S2"/>
    <mergeCell ref="B3:S3"/>
    <mergeCell ref="B4:S4"/>
    <mergeCell ref="C5:E5"/>
    <mergeCell ref="G5:S5"/>
    <mergeCell ref="L79:M79"/>
    <mergeCell ref="G80:H80"/>
    <mergeCell ref="L80:M80"/>
    <mergeCell ref="G81:H81"/>
    <mergeCell ref="L81:M81"/>
    <mergeCell ref="B10:C10"/>
    <mergeCell ref="B69:C69"/>
    <mergeCell ref="C6:E6"/>
    <mergeCell ref="G6:S6"/>
    <mergeCell ref="B7:B8"/>
    <mergeCell ref="C7:C8"/>
    <mergeCell ref="D7:D8"/>
    <mergeCell ref="E7:G7"/>
    <mergeCell ref="H7:J7"/>
    <mergeCell ref="K7:M7"/>
    <mergeCell ref="N7:P7"/>
    <mergeCell ref="Q7:S7"/>
  </mergeCells>
  <pageMargins left="0.26" right="0.24" top="0.22" bottom="0.23" header="0.2" footer="0.25"/>
  <pageSetup scale="62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6A1AD-28CF-440A-9780-51D6D54F6407}">
  <dimension ref="A1:S20"/>
  <sheetViews>
    <sheetView topLeftCell="B1" workbookViewId="0">
      <selection activeCell="L18" sqref="L18:M18"/>
    </sheetView>
  </sheetViews>
  <sheetFormatPr defaultRowHeight="15"/>
  <cols>
    <col min="1" max="1" width="1" hidden="1" customWidth="1"/>
    <col min="2" max="2" width="8.28515625" customWidth="1"/>
    <col min="3" max="3" width="22.42578125" customWidth="1"/>
    <col min="4" max="4" width="11" customWidth="1"/>
    <col min="5" max="5" width="5" customWidth="1"/>
    <col min="6" max="6" width="12.42578125" customWidth="1"/>
    <col min="7" max="7" width="9.85546875" bestFit="1" customWidth="1"/>
    <col min="8" max="8" width="5.28515625" customWidth="1"/>
    <col min="9" max="9" width="12.5703125" customWidth="1"/>
    <col min="10" max="10" width="9.85546875" customWidth="1"/>
    <col min="11" max="11" width="5.140625" customWidth="1"/>
    <col min="12" max="12" width="12.28515625" bestFit="1" customWidth="1"/>
    <col min="13" max="13" width="9.85546875" customWidth="1"/>
    <col min="14" max="14" width="5.85546875" customWidth="1"/>
    <col min="15" max="15" width="12.85546875" customWidth="1"/>
    <col min="16" max="16" width="9.5703125" customWidth="1"/>
    <col min="17" max="17" width="9.7109375" customWidth="1"/>
    <col min="18" max="19" width="9.42578125" customWidth="1"/>
  </cols>
  <sheetData>
    <row r="1" spans="1:19">
      <c r="A1" s="82"/>
      <c r="B1" s="83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19">
      <c r="A2" s="229"/>
      <c r="B2" s="512" t="s">
        <v>317</v>
      </c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512"/>
      <c r="S2" s="512"/>
    </row>
    <row r="3" spans="1:19">
      <c r="A3" s="229"/>
      <c r="B3" s="513" t="s">
        <v>559</v>
      </c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3"/>
      <c r="S3" s="513"/>
    </row>
    <row r="4" spans="1:19" ht="15.75" thickBot="1">
      <c r="A4" s="230"/>
      <c r="B4" s="514" t="s">
        <v>1</v>
      </c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</row>
    <row r="5" spans="1:19" ht="24.75" thickTop="1">
      <c r="A5" s="229"/>
      <c r="B5" s="231" t="s">
        <v>136</v>
      </c>
      <c r="C5" s="515" t="s">
        <v>3</v>
      </c>
      <c r="D5" s="515"/>
      <c r="E5" s="515"/>
      <c r="F5" s="232" t="s">
        <v>4</v>
      </c>
      <c r="G5" s="516" t="s">
        <v>5</v>
      </c>
      <c r="H5" s="516"/>
      <c r="I5" s="516"/>
      <c r="J5" s="516"/>
      <c r="K5" s="516"/>
      <c r="L5" s="516"/>
      <c r="M5" s="516"/>
      <c r="N5" s="516"/>
      <c r="O5" s="516"/>
      <c r="P5" s="516"/>
      <c r="Q5" s="516"/>
      <c r="R5" s="516"/>
      <c r="S5" s="516"/>
    </row>
    <row r="6" spans="1:19" ht="24">
      <c r="A6" s="229"/>
      <c r="B6" s="233" t="s">
        <v>137</v>
      </c>
      <c r="C6" s="517" t="s">
        <v>38</v>
      </c>
      <c r="D6" s="517"/>
      <c r="E6" s="517"/>
      <c r="F6" s="234" t="s">
        <v>138</v>
      </c>
      <c r="G6" s="518" t="s">
        <v>37</v>
      </c>
      <c r="H6" s="518"/>
      <c r="I6" s="518"/>
      <c r="J6" s="518"/>
      <c r="K6" s="518"/>
      <c r="L6" s="518"/>
      <c r="M6" s="518"/>
      <c r="N6" s="518"/>
      <c r="O6" s="518"/>
      <c r="P6" s="518"/>
      <c r="Q6" s="518"/>
      <c r="R6" s="518"/>
      <c r="S6" s="518"/>
    </row>
    <row r="7" spans="1:19" ht="15" customHeight="1">
      <c r="A7" s="229"/>
      <c r="B7" s="519" t="s">
        <v>318</v>
      </c>
      <c r="C7" s="520" t="s">
        <v>319</v>
      </c>
      <c r="D7" s="521" t="s">
        <v>320</v>
      </c>
      <c r="E7" s="510" t="s">
        <v>140</v>
      </c>
      <c r="F7" s="510"/>
      <c r="G7" s="510"/>
      <c r="H7" s="510" t="s">
        <v>321</v>
      </c>
      <c r="I7" s="510"/>
      <c r="J7" s="510"/>
      <c r="K7" s="510" t="s">
        <v>321</v>
      </c>
      <c r="L7" s="510"/>
      <c r="M7" s="510"/>
      <c r="N7" s="510" t="s">
        <v>321</v>
      </c>
      <c r="O7" s="510"/>
      <c r="P7" s="510"/>
      <c r="Q7" s="511" t="s">
        <v>322</v>
      </c>
      <c r="R7" s="511"/>
      <c r="S7" s="511"/>
    </row>
    <row r="8" spans="1:19" ht="99">
      <c r="A8" s="229"/>
      <c r="B8" s="519"/>
      <c r="C8" s="520"/>
      <c r="D8" s="521"/>
      <c r="E8" s="235" t="s">
        <v>323</v>
      </c>
      <c r="F8" s="236" t="s">
        <v>324</v>
      </c>
      <c r="G8" s="237" t="s">
        <v>325</v>
      </c>
      <c r="H8" s="238" t="s">
        <v>326</v>
      </c>
      <c r="I8" s="236" t="s">
        <v>327</v>
      </c>
      <c r="J8" s="239" t="s">
        <v>328</v>
      </c>
      <c r="K8" s="238" t="s">
        <v>329</v>
      </c>
      <c r="L8" s="236" t="s">
        <v>330</v>
      </c>
      <c r="M8" s="239" t="s">
        <v>331</v>
      </c>
      <c r="N8" s="238" t="s">
        <v>332</v>
      </c>
      <c r="O8" s="236" t="s">
        <v>333</v>
      </c>
      <c r="P8" s="239" t="s">
        <v>334</v>
      </c>
      <c r="Q8" s="238" t="s">
        <v>335</v>
      </c>
      <c r="R8" s="236" t="s">
        <v>336</v>
      </c>
      <c r="S8" s="240" t="s">
        <v>337</v>
      </c>
    </row>
    <row r="9" spans="1:19" ht="15.75" thickBot="1">
      <c r="A9" s="229"/>
      <c r="B9" s="241"/>
      <c r="C9" s="242"/>
      <c r="D9" s="242"/>
      <c r="E9" s="242" t="s">
        <v>15</v>
      </c>
      <c r="F9" s="242" t="s">
        <v>16</v>
      </c>
      <c r="G9" s="242" t="s">
        <v>17</v>
      </c>
      <c r="H9" s="242" t="s">
        <v>18</v>
      </c>
      <c r="I9" s="242" t="s">
        <v>19</v>
      </c>
      <c r="J9" s="242" t="s">
        <v>20</v>
      </c>
      <c r="K9" s="242" t="s">
        <v>338</v>
      </c>
      <c r="L9" s="242" t="s">
        <v>22</v>
      </c>
      <c r="M9" s="242" t="s">
        <v>23</v>
      </c>
      <c r="N9" s="242" t="s">
        <v>339</v>
      </c>
      <c r="O9" s="242" t="s">
        <v>340</v>
      </c>
      <c r="P9" s="242" t="s">
        <v>341</v>
      </c>
      <c r="Q9" s="242" t="s">
        <v>342</v>
      </c>
      <c r="R9" s="242" t="s">
        <v>343</v>
      </c>
      <c r="S9" s="243" t="s">
        <v>344</v>
      </c>
    </row>
    <row r="10" spans="1:19" ht="27" customHeight="1" thickTop="1">
      <c r="A10" s="229"/>
      <c r="B10" s="522" t="s">
        <v>345</v>
      </c>
      <c r="C10" s="522"/>
      <c r="D10" s="244"/>
      <c r="E10" s="245"/>
      <c r="F10" s="244"/>
      <c r="G10" s="245"/>
      <c r="H10" s="244"/>
      <c r="I10" s="245"/>
      <c r="J10" s="246"/>
      <c r="K10" s="244"/>
      <c r="L10" s="245"/>
      <c r="M10" s="246"/>
      <c r="N10" s="244"/>
      <c r="O10" s="245"/>
      <c r="P10" s="246"/>
      <c r="Q10" s="244"/>
      <c r="R10" s="245"/>
      <c r="S10" s="247"/>
    </row>
    <row r="11" spans="1:19" ht="18">
      <c r="A11" s="229"/>
      <c r="B11" s="248" t="s">
        <v>195</v>
      </c>
      <c r="C11" s="249" t="s">
        <v>196</v>
      </c>
      <c r="D11" s="250" t="s">
        <v>381</v>
      </c>
      <c r="E11" s="251">
        <v>128</v>
      </c>
      <c r="F11" s="251">
        <v>2303470157.2399998</v>
      </c>
      <c r="G11" s="251">
        <v>17995861</v>
      </c>
      <c r="H11" s="262">
        <v>149</v>
      </c>
      <c r="I11" s="251">
        <v>2480000000</v>
      </c>
      <c r="J11" s="149">
        <f>I11/H11</f>
        <v>16644295.302013423</v>
      </c>
      <c r="K11" s="262">
        <v>149</v>
      </c>
      <c r="L11" s="251">
        <v>2482000000</v>
      </c>
      <c r="M11" s="149">
        <f t="shared" ref="M11:M13" si="0">L11/K11</f>
        <v>16657718.12080537</v>
      </c>
      <c r="N11" s="262">
        <v>149</v>
      </c>
      <c r="O11" s="251">
        <v>1591900616</v>
      </c>
      <c r="P11" s="149">
        <f t="shared" ref="P11" si="1">O11/N11</f>
        <v>10683896.751677852</v>
      </c>
      <c r="Q11" s="149">
        <f>P11-G11</f>
        <v>-7311964.2483221479</v>
      </c>
      <c r="R11" s="149">
        <f>P11-J11</f>
        <v>-5960398.5503355712</v>
      </c>
      <c r="S11" s="254">
        <f>P11-M11</f>
        <v>-5973821.3691275176</v>
      </c>
    </row>
    <row r="12" spans="1:19" ht="36">
      <c r="A12" s="229"/>
      <c r="B12" s="248" t="s">
        <v>197</v>
      </c>
      <c r="C12" s="249" t="s">
        <v>392</v>
      </c>
      <c r="D12" s="250" t="s">
        <v>393</v>
      </c>
      <c r="E12" s="251"/>
      <c r="F12" s="251">
        <v>0</v>
      </c>
      <c r="G12" s="251"/>
      <c r="H12" s="262">
        <v>26</v>
      </c>
      <c r="I12" s="251">
        <v>20000000</v>
      </c>
      <c r="J12" s="149">
        <f t="shared" ref="J12:J13" si="2">I12/H12</f>
        <v>769230.76923076925</v>
      </c>
      <c r="K12" s="262">
        <v>64</v>
      </c>
      <c r="L12" s="251">
        <v>48660000</v>
      </c>
      <c r="M12" s="149">
        <f t="shared" si="0"/>
        <v>760312.5</v>
      </c>
      <c r="N12" s="262">
        <v>60</v>
      </c>
      <c r="O12" s="251">
        <v>45974640</v>
      </c>
      <c r="P12" s="149">
        <v>0</v>
      </c>
      <c r="Q12" s="149">
        <f t="shared" ref="Q12:Q13" si="3">P12-G12</f>
        <v>0</v>
      </c>
      <c r="R12" s="149">
        <f t="shared" ref="R12:R13" si="4">P12-J12</f>
        <v>-769230.76923076925</v>
      </c>
      <c r="S12" s="254">
        <f t="shared" ref="S12:S13" si="5">P12-M12</f>
        <v>-760312.5</v>
      </c>
    </row>
    <row r="13" spans="1:19" ht="22.5" customHeight="1">
      <c r="A13" s="229"/>
      <c r="B13" s="248" t="s">
        <v>199</v>
      </c>
      <c r="C13" s="249" t="s">
        <v>200</v>
      </c>
      <c r="D13" s="250" t="s">
        <v>394</v>
      </c>
      <c r="E13" s="251">
        <v>7</v>
      </c>
      <c r="F13" s="251">
        <v>28440000</v>
      </c>
      <c r="G13" s="251">
        <v>4062857</v>
      </c>
      <c r="H13" s="262">
        <v>8</v>
      </c>
      <c r="I13" s="251">
        <v>40000000</v>
      </c>
      <c r="J13" s="149">
        <f t="shared" si="2"/>
        <v>5000000</v>
      </c>
      <c r="K13" s="262">
        <v>2</v>
      </c>
      <c r="L13" s="251">
        <v>11340000</v>
      </c>
      <c r="M13" s="149">
        <f t="shared" si="0"/>
        <v>5670000</v>
      </c>
      <c r="N13" s="262">
        <v>2</v>
      </c>
      <c r="O13" s="251">
        <v>11340000</v>
      </c>
      <c r="P13" s="149">
        <v>0</v>
      </c>
      <c r="Q13" s="149">
        <f t="shared" si="3"/>
        <v>-4062857</v>
      </c>
      <c r="R13" s="149">
        <f t="shared" si="4"/>
        <v>-5000000</v>
      </c>
      <c r="S13" s="254">
        <f t="shared" si="5"/>
        <v>-5670000</v>
      </c>
    </row>
    <row r="14" spans="1:19" ht="24" customHeight="1">
      <c r="A14" s="229"/>
      <c r="B14" s="248" t="s">
        <v>376</v>
      </c>
      <c r="C14" s="249" t="s">
        <v>80</v>
      </c>
      <c r="D14" s="250"/>
      <c r="E14" s="251"/>
      <c r="F14" s="279">
        <v>2332841117.2399998</v>
      </c>
      <c r="G14" s="279"/>
      <c r="H14" s="280"/>
      <c r="I14" s="279">
        <v>2540000000</v>
      </c>
      <c r="J14" s="280"/>
      <c r="K14" s="280"/>
      <c r="L14" s="279">
        <f>SUM(L11:L13)</f>
        <v>2542000000</v>
      </c>
      <c r="M14" s="280"/>
      <c r="N14" s="280"/>
      <c r="O14" s="279">
        <f>SUM(O11:O13)</f>
        <v>1649215256</v>
      </c>
      <c r="P14" s="280"/>
      <c r="Q14" s="280"/>
      <c r="R14" s="280"/>
      <c r="S14" s="281"/>
    </row>
    <row r="15" spans="1:19" ht="36" customHeight="1" thickBot="1">
      <c r="A15" s="229"/>
      <c r="B15" s="522" t="s">
        <v>377</v>
      </c>
      <c r="C15" s="522"/>
      <c r="D15" s="244"/>
      <c r="E15" s="245"/>
      <c r="F15" s="244"/>
      <c r="G15" s="245"/>
      <c r="H15" s="244"/>
      <c r="I15" s="245"/>
      <c r="J15" s="246"/>
      <c r="K15" s="244"/>
      <c r="L15" s="245"/>
      <c r="M15" s="246"/>
      <c r="N15" s="244"/>
      <c r="O15" s="245"/>
      <c r="P15" s="246"/>
      <c r="Q15" s="244"/>
      <c r="R15" s="245"/>
      <c r="S15" s="247"/>
    </row>
    <row r="16" spans="1:19" ht="15.75" thickTop="1">
      <c r="A16" s="82"/>
      <c r="B16" s="523"/>
      <c r="C16" s="523"/>
      <c r="D16" s="523"/>
      <c r="E16" s="523"/>
      <c r="F16" s="523"/>
      <c r="G16" s="523"/>
      <c r="H16" s="523"/>
      <c r="I16" s="523"/>
      <c r="J16" s="523"/>
      <c r="K16" s="523"/>
      <c r="L16" s="523"/>
      <c r="M16" s="523"/>
      <c r="N16" s="523"/>
      <c r="O16" s="523"/>
      <c r="P16" s="523"/>
      <c r="Q16" s="523"/>
      <c r="R16" s="523"/>
      <c r="S16" s="523"/>
    </row>
    <row r="17" spans="1:19" ht="15" customHeight="1">
      <c r="A17" s="82"/>
      <c r="B17" s="83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</row>
    <row r="18" spans="1:19">
      <c r="A18" s="82"/>
      <c r="B18" s="82"/>
      <c r="C18" s="82"/>
      <c r="D18" s="524" t="s">
        <v>114</v>
      </c>
      <c r="E18" s="524"/>
      <c r="F18" s="84" t="s">
        <v>70</v>
      </c>
      <c r="G18" s="525"/>
      <c r="H18" s="525"/>
      <c r="I18" s="524" t="s">
        <v>69</v>
      </c>
      <c r="J18" s="524"/>
      <c r="K18" s="84" t="s">
        <v>70</v>
      </c>
      <c r="L18" s="525"/>
      <c r="M18" s="525"/>
      <c r="N18" s="82"/>
      <c r="O18" s="82"/>
      <c r="P18" s="82"/>
      <c r="Q18" s="82"/>
      <c r="R18" s="82"/>
      <c r="S18" s="82"/>
    </row>
    <row r="19" spans="1:19">
      <c r="A19" s="82"/>
      <c r="B19" s="82"/>
      <c r="C19" s="82"/>
      <c r="D19" s="524"/>
      <c r="E19" s="524"/>
      <c r="F19" s="84" t="s">
        <v>71</v>
      </c>
      <c r="G19" s="526"/>
      <c r="H19" s="526"/>
      <c r="I19" s="524"/>
      <c r="J19" s="524"/>
      <c r="K19" s="84" t="s">
        <v>71</v>
      </c>
      <c r="L19" s="526"/>
      <c r="M19" s="526"/>
      <c r="N19" s="82"/>
      <c r="O19" s="82"/>
      <c r="P19" s="82"/>
      <c r="Q19" s="82"/>
      <c r="R19" s="82"/>
      <c r="S19" s="82"/>
    </row>
    <row r="20" spans="1:19">
      <c r="A20" s="82"/>
      <c r="B20" s="82"/>
      <c r="C20" s="82"/>
      <c r="D20" s="524"/>
      <c r="E20" s="524"/>
      <c r="F20" s="84" t="s">
        <v>72</v>
      </c>
      <c r="G20" s="526"/>
      <c r="H20" s="526"/>
      <c r="I20" s="524"/>
      <c r="J20" s="524"/>
      <c r="K20" s="84" t="s">
        <v>72</v>
      </c>
      <c r="L20" s="526"/>
      <c r="M20" s="526"/>
      <c r="N20" s="82"/>
      <c r="O20" s="82"/>
      <c r="P20" s="82"/>
      <c r="Q20" s="82"/>
      <c r="R20" s="82"/>
      <c r="S20" s="82"/>
    </row>
  </sheetData>
  <mergeCells count="26">
    <mergeCell ref="B10:C10"/>
    <mergeCell ref="B15:C15"/>
    <mergeCell ref="B16:S16"/>
    <mergeCell ref="D18:E20"/>
    <mergeCell ref="G18:H18"/>
    <mergeCell ref="I18:J20"/>
    <mergeCell ref="L18:M18"/>
    <mergeCell ref="G19:H19"/>
    <mergeCell ref="L19:M19"/>
    <mergeCell ref="G20:H20"/>
    <mergeCell ref="L20:M20"/>
    <mergeCell ref="H7:J7"/>
    <mergeCell ref="K7:M7"/>
    <mergeCell ref="N7:P7"/>
    <mergeCell ref="Q7:S7"/>
    <mergeCell ref="B2:S2"/>
    <mergeCell ref="B3:S3"/>
    <mergeCell ref="B4:S4"/>
    <mergeCell ref="C5:E5"/>
    <mergeCell ref="G5:S5"/>
    <mergeCell ref="C6:E6"/>
    <mergeCell ref="G6:S6"/>
    <mergeCell ref="B7:B8"/>
    <mergeCell ref="C7:C8"/>
    <mergeCell ref="D7:D8"/>
    <mergeCell ref="E7:G7"/>
  </mergeCells>
  <pageMargins left="0.21" right="0.15" top="0.75" bottom="0.75" header="0.3" footer="0.3"/>
  <pageSetup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E50C0-263F-4057-B905-53ED4B150A27}">
  <dimension ref="A1:S43"/>
  <sheetViews>
    <sheetView workbookViewId="0">
      <pane xSplit="6" ySplit="9" topLeftCell="G31" activePane="bottomRight" state="frozen"/>
      <selection pane="topRight" activeCell="G1" sqref="G1"/>
      <selection pane="bottomLeft" activeCell="A10" sqref="A10"/>
      <selection pane="bottomRight" activeCell="L41" sqref="L41:M41"/>
    </sheetView>
  </sheetViews>
  <sheetFormatPr defaultRowHeight="15"/>
  <cols>
    <col min="1" max="1" width="3.28515625" customWidth="1"/>
    <col min="2" max="2" width="9.5703125" customWidth="1"/>
    <col min="3" max="3" width="38.7109375" customWidth="1"/>
    <col min="4" max="4" width="15.42578125" customWidth="1"/>
    <col min="5" max="5" width="7.28515625" customWidth="1"/>
    <col min="6" max="6" width="11.5703125" customWidth="1"/>
    <col min="7" max="7" width="10.28515625" customWidth="1"/>
    <col min="8" max="8" width="6.5703125" customWidth="1"/>
    <col min="9" max="9" width="13" customWidth="1"/>
    <col min="10" max="10" width="9.5703125" customWidth="1"/>
    <col min="11" max="11" width="7.85546875" customWidth="1"/>
    <col min="12" max="12" width="11.5703125" customWidth="1"/>
    <col min="13" max="13" width="9.7109375" customWidth="1"/>
    <col min="14" max="14" width="6.140625" customWidth="1"/>
    <col min="15" max="15" width="10.85546875" customWidth="1"/>
    <col min="16" max="16" width="10.42578125" customWidth="1"/>
    <col min="17" max="17" width="11.28515625" customWidth="1"/>
    <col min="18" max="18" width="10.140625" customWidth="1"/>
    <col min="19" max="19" width="11" customWidth="1"/>
  </cols>
  <sheetData>
    <row r="1" spans="1:19">
      <c r="A1" s="85"/>
      <c r="B1" s="86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19">
      <c r="A2" s="85"/>
      <c r="B2" s="534" t="s">
        <v>317</v>
      </c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</row>
    <row r="3" spans="1:19">
      <c r="A3" s="158"/>
      <c r="B3" s="535" t="s">
        <v>559</v>
      </c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</row>
    <row r="4" spans="1:19" ht="15.75" thickBot="1">
      <c r="A4" s="159"/>
      <c r="B4" s="536" t="s">
        <v>1</v>
      </c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</row>
    <row r="5" spans="1:19" ht="24.75" thickTop="1">
      <c r="A5" s="158"/>
      <c r="B5" s="160" t="s">
        <v>136</v>
      </c>
      <c r="C5" s="537" t="s">
        <v>3</v>
      </c>
      <c r="D5" s="537"/>
      <c r="E5" s="537"/>
      <c r="F5" s="161" t="s">
        <v>4</v>
      </c>
      <c r="G5" s="538" t="s">
        <v>5</v>
      </c>
      <c r="H5" s="538"/>
      <c r="I5" s="538"/>
      <c r="J5" s="538"/>
      <c r="K5" s="538"/>
      <c r="L5" s="538"/>
      <c r="M5" s="538"/>
      <c r="N5" s="538"/>
      <c r="O5" s="538"/>
      <c r="P5" s="538"/>
      <c r="Q5" s="538"/>
      <c r="R5" s="538"/>
      <c r="S5" s="538"/>
    </row>
    <row r="6" spans="1:19" ht="24">
      <c r="A6" s="158"/>
      <c r="B6" s="162" t="s">
        <v>137</v>
      </c>
      <c r="C6" s="527" t="s">
        <v>32</v>
      </c>
      <c r="D6" s="527"/>
      <c r="E6" s="527"/>
      <c r="F6" s="163" t="s">
        <v>138</v>
      </c>
      <c r="G6" s="528" t="s">
        <v>31</v>
      </c>
      <c r="H6" s="528"/>
      <c r="I6" s="528"/>
      <c r="J6" s="528"/>
      <c r="K6" s="528"/>
      <c r="L6" s="528"/>
      <c r="M6" s="528"/>
      <c r="N6" s="528"/>
      <c r="O6" s="528"/>
      <c r="P6" s="528"/>
      <c r="Q6" s="528"/>
      <c r="R6" s="528"/>
      <c r="S6" s="528"/>
    </row>
    <row r="7" spans="1:19" ht="15" customHeight="1">
      <c r="A7" s="158"/>
      <c r="B7" s="529" t="s">
        <v>318</v>
      </c>
      <c r="C7" s="530" t="s">
        <v>319</v>
      </c>
      <c r="D7" s="531" t="s">
        <v>320</v>
      </c>
      <c r="E7" s="532" t="s">
        <v>140</v>
      </c>
      <c r="F7" s="532"/>
      <c r="G7" s="532"/>
      <c r="H7" s="532" t="s">
        <v>321</v>
      </c>
      <c r="I7" s="532"/>
      <c r="J7" s="532"/>
      <c r="K7" s="532" t="s">
        <v>321</v>
      </c>
      <c r="L7" s="532"/>
      <c r="M7" s="532"/>
      <c r="N7" s="532" t="s">
        <v>321</v>
      </c>
      <c r="O7" s="532"/>
      <c r="P7" s="532"/>
      <c r="Q7" s="533" t="s">
        <v>322</v>
      </c>
      <c r="R7" s="533"/>
      <c r="S7" s="533"/>
    </row>
    <row r="8" spans="1:19" ht="63">
      <c r="A8" s="158"/>
      <c r="B8" s="529"/>
      <c r="C8" s="530"/>
      <c r="D8" s="531"/>
      <c r="E8" s="164" t="s">
        <v>323</v>
      </c>
      <c r="F8" s="165" t="s">
        <v>324</v>
      </c>
      <c r="G8" s="166" t="s">
        <v>325</v>
      </c>
      <c r="H8" s="167" t="s">
        <v>326</v>
      </c>
      <c r="I8" s="165" t="s">
        <v>327</v>
      </c>
      <c r="J8" s="168" t="s">
        <v>328</v>
      </c>
      <c r="K8" s="167" t="s">
        <v>329</v>
      </c>
      <c r="L8" s="165" t="s">
        <v>330</v>
      </c>
      <c r="M8" s="168" t="s">
        <v>331</v>
      </c>
      <c r="N8" s="167" t="s">
        <v>332</v>
      </c>
      <c r="O8" s="165" t="s">
        <v>333</v>
      </c>
      <c r="P8" s="168" t="s">
        <v>334</v>
      </c>
      <c r="Q8" s="167" t="s">
        <v>335</v>
      </c>
      <c r="R8" s="165" t="s">
        <v>336</v>
      </c>
      <c r="S8" s="169" t="s">
        <v>337</v>
      </c>
    </row>
    <row r="9" spans="1:19" ht="15.75" thickBot="1">
      <c r="A9" s="158"/>
      <c r="B9" s="170"/>
      <c r="C9" s="171"/>
      <c r="D9" s="171"/>
      <c r="E9" s="171" t="s">
        <v>15</v>
      </c>
      <c r="F9" s="171" t="s">
        <v>16</v>
      </c>
      <c r="G9" s="171" t="s">
        <v>17</v>
      </c>
      <c r="H9" s="171" t="s">
        <v>18</v>
      </c>
      <c r="I9" s="171" t="s">
        <v>19</v>
      </c>
      <c r="J9" s="171" t="s">
        <v>20</v>
      </c>
      <c r="K9" s="171" t="s">
        <v>338</v>
      </c>
      <c r="L9" s="171" t="s">
        <v>22</v>
      </c>
      <c r="M9" s="171" t="s">
        <v>23</v>
      </c>
      <c r="N9" s="171" t="s">
        <v>339</v>
      </c>
      <c r="O9" s="171" t="s">
        <v>340</v>
      </c>
      <c r="P9" s="171" t="s">
        <v>341</v>
      </c>
      <c r="Q9" s="171" t="s">
        <v>342</v>
      </c>
      <c r="R9" s="171" t="s">
        <v>343</v>
      </c>
      <c r="S9" s="172" t="s">
        <v>344</v>
      </c>
    </row>
    <row r="10" spans="1:19" ht="23.25" customHeight="1" thickTop="1">
      <c r="A10" s="158"/>
      <c r="B10" s="540" t="s">
        <v>345</v>
      </c>
      <c r="C10" s="540"/>
      <c r="D10" s="173"/>
      <c r="E10" s="174"/>
      <c r="F10" s="173"/>
      <c r="G10" s="174"/>
      <c r="H10" s="173"/>
      <c r="I10" s="174"/>
      <c r="J10" s="175"/>
      <c r="K10" s="173"/>
      <c r="L10" s="174"/>
      <c r="M10" s="175"/>
      <c r="N10" s="173"/>
      <c r="O10" s="174"/>
      <c r="P10" s="175"/>
      <c r="Q10" s="173"/>
      <c r="R10" s="174"/>
      <c r="S10" s="176"/>
    </row>
    <row r="11" spans="1:19">
      <c r="A11" s="158"/>
      <c r="B11" s="177" t="s">
        <v>161</v>
      </c>
      <c r="C11" s="178" t="s">
        <v>162</v>
      </c>
      <c r="D11" s="179" t="s">
        <v>385</v>
      </c>
      <c r="E11" s="180">
        <v>14200</v>
      </c>
      <c r="F11" s="180">
        <v>433947647</v>
      </c>
      <c r="G11" s="180">
        <v>30560</v>
      </c>
      <c r="H11" s="149">
        <v>15100</v>
      </c>
      <c r="I11" s="180">
        <v>473797000</v>
      </c>
      <c r="J11" s="149">
        <f>I11/H11</f>
        <v>31377.284768211921</v>
      </c>
      <c r="K11" s="149">
        <v>15100</v>
      </c>
      <c r="L11" s="180">
        <v>471578200</v>
      </c>
      <c r="M11" s="149">
        <f>L11/K11</f>
        <v>31230.344370860927</v>
      </c>
      <c r="N11" s="149">
        <v>9600</v>
      </c>
      <c r="O11" s="180">
        <v>298095840</v>
      </c>
      <c r="P11" s="149">
        <f>O11/N11</f>
        <v>31051.65</v>
      </c>
      <c r="Q11" s="149">
        <f>P11-G11</f>
        <v>491.65000000000146</v>
      </c>
      <c r="R11" s="149">
        <f>P11-J11</f>
        <v>-325.63476821191944</v>
      </c>
      <c r="S11" s="254">
        <f>P11-M11</f>
        <v>-178.69437086092512</v>
      </c>
    </row>
    <row r="12" spans="1:19">
      <c r="A12" s="158"/>
      <c r="B12" s="177" t="s">
        <v>163</v>
      </c>
      <c r="C12" s="178" t="s">
        <v>164</v>
      </c>
      <c r="D12" s="179" t="s">
        <v>386</v>
      </c>
      <c r="E12" s="180">
        <v>1950</v>
      </c>
      <c r="F12" s="180">
        <v>79702111</v>
      </c>
      <c r="G12" s="180">
        <v>40873</v>
      </c>
      <c r="H12" s="149">
        <v>2035</v>
      </c>
      <c r="I12" s="180">
        <v>83367000</v>
      </c>
      <c r="J12" s="149">
        <f t="shared" ref="J12:J34" si="0">I12/H12</f>
        <v>40966.584766584769</v>
      </c>
      <c r="K12" s="149">
        <v>2050</v>
      </c>
      <c r="L12" s="180">
        <v>83335000</v>
      </c>
      <c r="M12" s="149">
        <f t="shared" ref="M12:M34" si="1">L12/K12</f>
        <v>40651.219512195123</v>
      </c>
      <c r="N12" s="149">
        <v>950</v>
      </c>
      <c r="O12" s="180">
        <v>38614084</v>
      </c>
      <c r="P12" s="149">
        <f t="shared" ref="P12:P32" si="2">O12/N12</f>
        <v>40646.404210526314</v>
      </c>
      <c r="Q12" s="149">
        <f t="shared" ref="Q12:Q34" si="3">P12-G12</f>
        <v>-226.59578947368573</v>
      </c>
      <c r="R12" s="149">
        <f t="shared" ref="R12:R34" si="4">P12-J12</f>
        <v>-320.18055605845439</v>
      </c>
      <c r="S12" s="254">
        <f t="shared" ref="S12:S34" si="5">P12-M12</f>
        <v>-4.8153016688083881</v>
      </c>
    </row>
    <row r="13" spans="1:19">
      <c r="A13" s="158"/>
      <c r="B13" s="177" t="s">
        <v>165</v>
      </c>
      <c r="C13" s="178" t="s">
        <v>166</v>
      </c>
      <c r="D13" s="179" t="s">
        <v>552</v>
      </c>
      <c r="E13" s="180"/>
      <c r="F13" s="180">
        <v>0</v>
      </c>
      <c r="G13" s="180"/>
      <c r="H13" s="149"/>
      <c r="I13" s="180">
        <v>0</v>
      </c>
      <c r="J13" s="149"/>
      <c r="K13" s="149"/>
      <c r="L13" s="180"/>
      <c r="M13" s="149"/>
      <c r="N13" s="149"/>
      <c r="O13" s="180"/>
      <c r="P13" s="149"/>
      <c r="Q13" s="149">
        <f t="shared" si="3"/>
        <v>0</v>
      </c>
      <c r="R13" s="149">
        <f t="shared" si="4"/>
        <v>0</v>
      </c>
      <c r="S13" s="254">
        <f t="shared" si="5"/>
        <v>0</v>
      </c>
    </row>
    <row r="14" spans="1:19">
      <c r="A14" s="158"/>
      <c r="B14" s="177" t="s">
        <v>167</v>
      </c>
      <c r="C14" s="178" t="s">
        <v>168</v>
      </c>
      <c r="D14" s="179" t="s">
        <v>387</v>
      </c>
      <c r="E14" s="180">
        <v>580</v>
      </c>
      <c r="F14" s="180">
        <v>94413057</v>
      </c>
      <c r="G14" s="180">
        <v>162781</v>
      </c>
      <c r="H14" s="149">
        <v>688</v>
      </c>
      <c r="I14" s="180">
        <v>114163000</v>
      </c>
      <c r="J14" s="149">
        <f t="shared" si="0"/>
        <v>165934.59302325582</v>
      </c>
      <c r="K14" s="149">
        <v>688</v>
      </c>
      <c r="L14" s="180">
        <v>119133800</v>
      </c>
      <c r="M14" s="149">
        <f t="shared" si="1"/>
        <v>173159.59302325582</v>
      </c>
      <c r="N14" s="149">
        <v>429</v>
      </c>
      <c r="O14" s="180">
        <v>71028779</v>
      </c>
      <c r="P14" s="149">
        <f t="shared" si="2"/>
        <v>165568.2494172494</v>
      </c>
      <c r="Q14" s="149">
        <f t="shared" si="3"/>
        <v>2787.2494172494044</v>
      </c>
      <c r="R14" s="149">
        <f t="shared" si="4"/>
        <v>-366.3436060064123</v>
      </c>
      <c r="S14" s="254">
        <f t="shared" si="5"/>
        <v>-7591.3436060064123</v>
      </c>
    </row>
    <row r="15" spans="1:19">
      <c r="A15" s="158"/>
      <c r="B15" s="177" t="s">
        <v>169</v>
      </c>
      <c r="C15" s="178" t="s">
        <v>170</v>
      </c>
      <c r="D15" s="179" t="s">
        <v>388</v>
      </c>
      <c r="E15" s="180">
        <v>3</v>
      </c>
      <c r="F15" s="180">
        <v>226910</v>
      </c>
      <c r="G15" s="180">
        <v>75637</v>
      </c>
      <c r="H15" s="149">
        <v>10</v>
      </c>
      <c r="I15" s="180">
        <v>1000000</v>
      </c>
      <c r="J15" s="149">
        <f t="shared" si="0"/>
        <v>100000</v>
      </c>
      <c r="K15" s="149">
        <v>10</v>
      </c>
      <c r="L15" s="180"/>
      <c r="M15" s="149">
        <f t="shared" si="1"/>
        <v>0</v>
      </c>
      <c r="N15" s="149">
        <v>0</v>
      </c>
      <c r="O15" s="180"/>
      <c r="P15" s="149"/>
      <c r="Q15" s="149">
        <f t="shared" si="3"/>
        <v>-75637</v>
      </c>
      <c r="R15" s="149">
        <f t="shared" si="4"/>
        <v>-100000</v>
      </c>
      <c r="S15" s="254">
        <f t="shared" si="5"/>
        <v>0</v>
      </c>
    </row>
    <row r="16" spans="1:19">
      <c r="A16" s="158"/>
      <c r="B16" s="177" t="s">
        <v>171</v>
      </c>
      <c r="C16" s="178" t="s">
        <v>172</v>
      </c>
      <c r="D16" s="179" t="s">
        <v>388</v>
      </c>
      <c r="E16" s="180"/>
      <c r="F16" s="180">
        <v>0</v>
      </c>
      <c r="G16" s="180"/>
      <c r="H16" s="149">
        <v>10</v>
      </c>
      <c r="I16" s="180">
        <v>1000000</v>
      </c>
      <c r="J16" s="149">
        <f t="shared" si="0"/>
        <v>100000</v>
      </c>
      <c r="K16" s="149">
        <v>10</v>
      </c>
      <c r="L16" s="180">
        <v>1000000</v>
      </c>
      <c r="M16" s="149">
        <f t="shared" si="1"/>
        <v>100000</v>
      </c>
      <c r="N16" s="149">
        <v>7</v>
      </c>
      <c r="O16" s="180">
        <f>'[1]Aneksi 2.0 Pref'!K45</f>
        <v>626999</v>
      </c>
      <c r="P16" s="149">
        <f t="shared" si="2"/>
        <v>89571.28571428571</v>
      </c>
      <c r="Q16" s="149">
        <f t="shared" si="3"/>
        <v>89571.28571428571</v>
      </c>
      <c r="R16" s="149">
        <f t="shared" si="4"/>
        <v>-10428.71428571429</v>
      </c>
      <c r="S16" s="254">
        <f t="shared" si="5"/>
        <v>-10428.71428571429</v>
      </c>
    </row>
    <row r="17" spans="1:19">
      <c r="A17" s="158"/>
      <c r="B17" s="177" t="s">
        <v>173</v>
      </c>
      <c r="C17" s="178" t="s">
        <v>174</v>
      </c>
      <c r="D17" s="179" t="s">
        <v>388</v>
      </c>
      <c r="E17" s="180"/>
      <c r="F17" s="180">
        <v>0</v>
      </c>
      <c r="G17" s="180"/>
      <c r="H17" s="149">
        <v>10</v>
      </c>
      <c r="I17" s="180">
        <v>1000000</v>
      </c>
      <c r="J17" s="149">
        <f t="shared" si="0"/>
        <v>100000</v>
      </c>
      <c r="K17" s="149">
        <v>10</v>
      </c>
      <c r="L17" s="180">
        <v>1000000</v>
      </c>
      <c r="M17" s="149">
        <f t="shared" si="1"/>
        <v>100000</v>
      </c>
      <c r="N17" s="149">
        <v>9</v>
      </c>
      <c r="O17" s="180">
        <f>'[1]Aneksi 2.0 Pref'!K46</f>
        <v>852000</v>
      </c>
      <c r="P17" s="149">
        <f t="shared" si="2"/>
        <v>94666.666666666672</v>
      </c>
      <c r="Q17" s="149">
        <f t="shared" si="3"/>
        <v>94666.666666666672</v>
      </c>
      <c r="R17" s="149">
        <f t="shared" si="4"/>
        <v>-5333.3333333333285</v>
      </c>
      <c r="S17" s="254">
        <f t="shared" si="5"/>
        <v>-5333.3333333333285</v>
      </c>
    </row>
    <row r="18" spans="1:19">
      <c r="A18" s="158"/>
      <c r="B18" s="177" t="s">
        <v>504</v>
      </c>
      <c r="C18" s="178" t="s">
        <v>505</v>
      </c>
      <c r="D18" s="179" t="s">
        <v>388</v>
      </c>
      <c r="E18" s="180"/>
      <c r="F18" s="180">
        <v>0</v>
      </c>
      <c r="G18" s="180"/>
      <c r="H18" s="149">
        <v>10</v>
      </c>
      <c r="I18" s="180">
        <v>1000000</v>
      </c>
      <c r="J18" s="149">
        <f t="shared" si="0"/>
        <v>100000</v>
      </c>
      <c r="K18" s="149">
        <v>10</v>
      </c>
      <c r="L18" s="180">
        <v>1000000</v>
      </c>
      <c r="M18" s="149">
        <f t="shared" si="1"/>
        <v>100000</v>
      </c>
      <c r="N18" s="149">
        <v>0</v>
      </c>
      <c r="O18" s="180"/>
      <c r="P18" s="149"/>
      <c r="Q18" s="149">
        <f t="shared" si="3"/>
        <v>0</v>
      </c>
      <c r="R18" s="149">
        <f t="shared" si="4"/>
        <v>-100000</v>
      </c>
      <c r="S18" s="254">
        <f t="shared" si="5"/>
        <v>-100000</v>
      </c>
    </row>
    <row r="19" spans="1:19">
      <c r="A19" s="158"/>
      <c r="B19" s="177" t="s">
        <v>480</v>
      </c>
      <c r="C19" s="178" t="s">
        <v>481</v>
      </c>
      <c r="D19" s="179" t="s">
        <v>388</v>
      </c>
      <c r="E19" s="180">
        <v>10</v>
      </c>
      <c r="F19" s="180">
        <v>964598</v>
      </c>
      <c r="G19" s="180">
        <v>96460</v>
      </c>
      <c r="H19" s="149">
        <v>10</v>
      </c>
      <c r="I19" s="180">
        <v>1000000</v>
      </c>
      <c r="J19" s="149">
        <f t="shared" si="0"/>
        <v>100000</v>
      </c>
      <c r="K19" s="149">
        <v>10</v>
      </c>
      <c r="L19" s="180">
        <v>1000000</v>
      </c>
      <c r="M19" s="149">
        <f t="shared" si="1"/>
        <v>100000</v>
      </c>
      <c r="N19" s="149">
        <v>0</v>
      </c>
      <c r="O19" s="180"/>
      <c r="P19" s="149"/>
      <c r="Q19" s="149">
        <f t="shared" si="3"/>
        <v>-96460</v>
      </c>
      <c r="R19" s="149">
        <f t="shared" si="4"/>
        <v>-100000</v>
      </c>
      <c r="S19" s="254">
        <f t="shared" si="5"/>
        <v>-100000</v>
      </c>
    </row>
    <row r="20" spans="1:19">
      <c r="A20" s="158"/>
      <c r="B20" s="177" t="s">
        <v>401</v>
      </c>
      <c r="C20" s="178" t="s">
        <v>402</v>
      </c>
      <c r="D20" s="179" t="s">
        <v>388</v>
      </c>
      <c r="E20" s="180"/>
      <c r="F20" s="180">
        <v>0</v>
      </c>
      <c r="G20" s="180"/>
      <c r="H20" s="149">
        <v>10</v>
      </c>
      <c r="I20" s="180">
        <v>1000000</v>
      </c>
      <c r="J20" s="149">
        <f t="shared" si="0"/>
        <v>100000</v>
      </c>
      <c r="K20" s="149">
        <v>10</v>
      </c>
      <c r="L20" s="180">
        <v>1000000</v>
      </c>
      <c r="M20" s="149">
        <f t="shared" si="1"/>
        <v>100000</v>
      </c>
      <c r="N20" s="149">
        <v>6</v>
      </c>
      <c r="O20" s="180">
        <f>'[1]Aneksi 2.0 Pref'!K50</f>
        <v>614880</v>
      </c>
      <c r="P20" s="149">
        <f t="shared" si="2"/>
        <v>102480</v>
      </c>
      <c r="Q20" s="149">
        <f t="shared" si="3"/>
        <v>102480</v>
      </c>
      <c r="R20" s="149">
        <f t="shared" si="4"/>
        <v>2480</v>
      </c>
      <c r="S20" s="254">
        <f t="shared" si="5"/>
        <v>2480</v>
      </c>
    </row>
    <row r="21" spans="1:19">
      <c r="A21" s="158"/>
      <c r="B21" s="177" t="s">
        <v>177</v>
      </c>
      <c r="C21" s="178" t="s">
        <v>178</v>
      </c>
      <c r="D21" s="179" t="s">
        <v>388</v>
      </c>
      <c r="E21" s="180"/>
      <c r="F21" s="180">
        <v>0</v>
      </c>
      <c r="G21" s="180"/>
      <c r="H21" s="149">
        <v>5</v>
      </c>
      <c r="I21" s="180">
        <v>550000</v>
      </c>
      <c r="J21" s="149">
        <f t="shared" si="0"/>
        <v>110000</v>
      </c>
      <c r="K21" s="149">
        <v>5</v>
      </c>
      <c r="L21" s="180">
        <v>550000</v>
      </c>
      <c r="M21" s="149">
        <f t="shared" si="1"/>
        <v>110000</v>
      </c>
      <c r="N21" s="149">
        <v>6</v>
      </c>
      <c r="O21" s="180">
        <v>538609</v>
      </c>
      <c r="P21" s="149">
        <f t="shared" si="2"/>
        <v>89768.166666666672</v>
      </c>
      <c r="Q21" s="149">
        <f t="shared" si="3"/>
        <v>89768.166666666672</v>
      </c>
      <c r="R21" s="149">
        <f t="shared" si="4"/>
        <v>-20231.833333333328</v>
      </c>
      <c r="S21" s="254">
        <f t="shared" si="5"/>
        <v>-20231.833333333328</v>
      </c>
    </row>
    <row r="22" spans="1:19">
      <c r="A22" s="158"/>
      <c r="B22" s="177" t="s">
        <v>403</v>
      </c>
      <c r="C22" s="178" t="s">
        <v>404</v>
      </c>
      <c r="D22" s="179" t="s">
        <v>388</v>
      </c>
      <c r="E22" s="180"/>
      <c r="F22" s="180">
        <v>0</v>
      </c>
      <c r="G22" s="180"/>
      <c r="H22" s="149">
        <v>10</v>
      </c>
      <c r="I22" s="180">
        <v>1000000</v>
      </c>
      <c r="J22" s="149">
        <f t="shared" si="0"/>
        <v>100000</v>
      </c>
      <c r="K22" s="149">
        <v>10</v>
      </c>
      <c r="L22" s="180">
        <v>1000000</v>
      </c>
      <c r="M22" s="149">
        <f t="shared" si="1"/>
        <v>100000</v>
      </c>
      <c r="N22" s="149">
        <v>7</v>
      </c>
      <c r="O22" s="180">
        <v>673300</v>
      </c>
      <c r="P22" s="149">
        <f t="shared" si="2"/>
        <v>96185.71428571429</v>
      </c>
      <c r="Q22" s="149">
        <f t="shared" si="3"/>
        <v>96185.71428571429</v>
      </c>
      <c r="R22" s="149">
        <f t="shared" si="4"/>
        <v>-3814.2857142857101</v>
      </c>
      <c r="S22" s="254">
        <f t="shared" si="5"/>
        <v>-3814.2857142857101</v>
      </c>
    </row>
    <row r="23" spans="1:19">
      <c r="A23" s="158"/>
      <c r="B23" s="177" t="s">
        <v>506</v>
      </c>
      <c r="C23" s="178" t="s">
        <v>507</v>
      </c>
      <c r="D23" s="179" t="s">
        <v>388</v>
      </c>
      <c r="E23" s="180"/>
      <c r="F23" s="180">
        <v>0</v>
      </c>
      <c r="G23" s="180"/>
      <c r="H23" s="149">
        <v>10</v>
      </c>
      <c r="I23" s="180">
        <v>1000000</v>
      </c>
      <c r="J23" s="149">
        <f t="shared" si="0"/>
        <v>100000</v>
      </c>
      <c r="K23" s="149">
        <v>10</v>
      </c>
      <c r="L23" s="180">
        <v>1000000</v>
      </c>
      <c r="M23" s="149">
        <f t="shared" si="1"/>
        <v>100000</v>
      </c>
      <c r="N23" s="149">
        <v>0</v>
      </c>
      <c r="O23" s="180"/>
      <c r="P23" s="149"/>
      <c r="Q23" s="149">
        <f t="shared" si="3"/>
        <v>0</v>
      </c>
      <c r="R23" s="149">
        <f t="shared" si="4"/>
        <v>-100000</v>
      </c>
      <c r="S23" s="254">
        <f t="shared" si="5"/>
        <v>-100000</v>
      </c>
    </row>
    <row r="24" spans="1:19">
      <c r="A24" s="158"/>
      <c r="B24" s="177" t="s">
        <v>508</v>
      </c>
      <c r="C24" s="178" t="s">
        <v>509</v>
      </c>
      <c r="D24" s="179" t="s">
        <v>553</v>
      </c>
      <c r="E24" s="180">
        <v>8</v>
      </c>
      <c r="F24" s="180">
        <v>0</v>
      </c>
      <c r="G24" s="180">
        <v>0</v>
      </c>
      <c r="H24" s="149">
        <v>10</v>
      </c>
      <c r="I24" s="180">
        <v>1000000</v>
      </c>
      <c r="J24" s="149">
        <f t="shared" si="0"/>
        <v>100000</v>
      </c>
      <c r="K24" s="149">
        <v>10</v>
      </c>
      <c r="L24" s="180">
        <v>1000000</v>
      </c>
      <c r="M24" s="149">
        <f t="shared" si="1"/>
        <v>100000</v>
      </c>
      <c r="N24" s="149">
        <v>5</v>
      </c>
      <c r="O24" s="180">
        <v>496598</v>
      </c>
      <c r="P24" s="149">
        <f t="shared" si="2"/>
        <v>99319.6</v>
      </c>
      <c r="Q24" s="149">
        <f t="shared" si="3"/>
        <v>99319.6</v>
      </c>
      <c r="R24" s="149">
        <f t="shared" si="4"/>
        <v>-680.39999999999418</v>
      </c>
      <c r="S24" s="254">
        <f t="shared" si="5"/>
        <v>-680.39999999999418</v>
      </c>
    </row>
    <row r="25" spans="1:19" ht="26.25" customHeight="1">
      <c r="A25" s="158"/>
      <c r="B25" s="177" t="s">
        <v>179</v>
      </c>
      <c r="C25" s="178" t="s">
        <v>180</v>
      </c>
      <c r="D25" s="179" t="s">
        <v>391</v>
      </c>
      <c r="E25" s="180">
        <v>10</v>
      </c>
      <c r="F25" s="180">
        <v>1626400</v>
      </c>
      <c r="G25" s="180">
        <v>162640</v>
      </c>
      <c r="H25" s="149"/>
      <c r="I25" s="180">
        <v>0</v>
      </c>
      <c r="J25" s="149"/>
      <c r="K25" s="149">
        <v>1</v>
      </c>
      <c r="L25" s="180">
        <v>1000000</v>
      </c>
      <c r="M25" s="149">
        <f t="shared" si="1"/>
        <v>1000000</v>
      </c>
      <c r="N25" s="149">
        <v>0</v>
      </c>
      <c r="O25" s="180"/>
      <c r="P25" s="149"/>
      <c r="Q25" s="149">
        <f t="shared" si="3"/>
        <v>-162640</v>
      </c>
      <c r="R25" s="149">
        <f t="shared" si="4"/>
        <v>0</v>
      </c>
      <c r="S25" s="254">
        <f t="shared" si="5"/>
        <v>-1000000</v>
      </c>
    </row>
    <row r="26" spans="1:19">
      <c r="A26" s="158"/>
      <c r="B26" s="177" t="s">
        <v>405</v>
      </c>
      <c r="C26" s="178" t="s">
        <v>406</v>
      </c>
      <c r="D26" s="179" t="s">
        <v>391</v>
      </c>
      <c r="E26" s="180">
        <v>5</v>
      </c>
      <c r="F26" s="180">
        <v>851992</v>
      </c>
      <c r="G26" s="180">
        <v>170398</v>
      </c>
      <c r="H26" s="149">
        <v>1</v>
      </c>
      <c r="I26" s="180">
        <v>1000000</v>
      </c>
      <c r="J26" s="149">
        <f t="shared" si="0"/>
        <v>1000000</v>
      </c>
      <c r="K26" s="149">
        <v>1</v>
      </c>
      <c r="L26" s="180">
        <v>1000000</v>
      </c>
      <c r="M26" s="149">
        <f t="shared" si="1"/>
        <v>1000000</v>
      </c>
      <c r="N26" s="149">
        <v>0</v>
      </c>
      <c r="O26" s="180"/>
      <c r="P26" s="149"/>
      <c r="Q26" s="149">
        <f t="shared" si="3"/>
        <v>-170398</v>
      </c>
      <c r="R26" s="149">
        <f t="shared" si="4"/>
        <v>-1000000</v>
      </c>
      <c r="S26" s="254">
        <f t="shared" si="5"/>
        <v>-1000000</v>
      </c>
    </row>
    <row r="27" spans="1:19" ht="27">
      <c r="A27" s="158"/>
      <c r="B27" s="177" t="s">
        <v>510</v>
      </c>
      <c r="C27" s="178" t="s">
        <v>544</v>
      </c>
      <c r="D27" s="179" t="s">
        <v>554</v>
      </c>
      <c r="E27" s="180"/>
      <c r="F27" s="180">
        <v>0</v>
      </c>
      <c r="G27" s="180"/>
      <c r="H27" s="149">
        <v>1</v>
      </c>
      <c r="I27" s="180">
        <v>450000</v>
      </c>
      <c r="J27" s="149">
        <f t="shared" si="0"/>
        <v>450000</v>
      </c>
      <c r="K27" s="149">
        <v>1</v>
      </c>
      <c r="L27" s="180">
        <v>450000</v>
      </c>
      <c r="M27" s="149">
        <f t="shared" si="1"/>
        <v>450000</v>
      </c>
      <c r="N27" s="149">
        <v>0</v>
      </c>
      <c r="O27" s="180"/>
      <c r="P27" s="149"/>
      <c r="Q27" s="149">
        <f t="shared" si="3"/>
        <v>0</v>
      </c>
      <c r="R27" s="149">
        <f t="shared" si="4"/>
        <v>-450000</v>
      </c>
      <c r="S27" s="254">
        <f t="shared" si="5"/>
        <v>-450000</v>
      </c>
    </row>
    <row r="28" spans="1:19">
      <c r="A28" s="158"/>
      <c r="B28" s="177" t="s">
        <v>407</v>
      </c>
      <c r="C28" s="178" t="s">
        <v>558</v>
      </c>
      <c r="D28" s="179" t="s">
        <v>553</v>
      </c>
      <c r="E28" s="180"/>
      <c r="F28" s="180">
        <v>0</v>
      </c>
      <c r="G28" s="180"/>
      <c r="H28" s="149">
        <v>10</v>
      </c>
      <c r="I28" s="180">
        <v>1000000</v>
      </c>
      <c r="J28" s="149">
        <f t="shared" ref="J28" si="6">I28/H28</f>
        <v>100000</v>
      </c>
      <c r="K28" s="149">
        <v>10</v>
      </c>
      <c r="L28" s="180">
        <v>1000000</v>
      </c>
      <c r="M28" s="149">
        <f t="shared" ref="M28" si="7">L28/K28</f>
        <v>100000</v>
      </c>
      <c r="N28" s="149">
        <v>0</v>
      </c>
      <c r="O28" s="180"/>
      <c r="P28" s="149"/>
      <c r="Q28" s="149">
        <f t="shared" ref="Q28" si="8">P28-G28</f>
        <v>0</v>
      </c>
      <c r="R28" s="149">
        <f t="shared" ref="R28" si="9">P28-J28</f>
        <v>-100000</v>
      </c>
      <c r="S28" s="254">
        <f t="shared" ref="S28" si="10">P28-M28</f>
        <v>-100000</v>
      </c>
    </row>
    <row r="29" spans="1:19" ht="18">
      <c r="A29" s="158"/>
      <c r="B29" s="177" t="s">
        <v>185</v>
      </c>
      <c r="C29" s="178" t="s">
        <v>186</v>
      </c>
      <c r="D29" s="179" t="s">
        <v>389</v>
      </c>
      <c r="E29" s="180">
        <v>1</v>
      </c>
      <c r="F29" s="180">
        <v>3600</v>
      </c>
      <c r="G29" s="180">
        <v>3600</v>
      </c>
      <c r="H29" s="149"/>
      <c r="I29" s="180">
        <v>0</v>
      </c>
      <c r="J29" s="149"/>
      <c r="K29" s="149"/>
      <c r="L29" s="180"/>
      <c r="M29" s="149"/>
      <c r="N29" s="149">
        <v>1</v>
      </c>
      <c r="O29" s="180">
        <f>'[1]Aneksi 2.0 Pref'!K62</f>
        <v>237000</v>
      </c>
      <c r="P29" s="149">
        <f t="shared" si="2"/>
        <v>237000</v>
      </c>
      <c r="Q29" s="149">
        <f t="shared" si="3"/>
        <v>233400</v>
      </c>
      <c r="R29" s="149">
        <f t="shared" si="4"/>
        <v>237000</v>
      </c>
      <c r="S29" s="254">
        <f t="shared" si="5"/>
        <v>237000</v>
      </c>
    </row>
    <row r="30" spans="1:19" ht="18">
      <c r="A30" s="158"/>
      <c r="B30" s="177" t="s">
        <v>187</v>
      </c>
      <c r="C30" s="178" t="s">
        <v>188</v>
      </c>
      <c r="D30" s="179" t="s">
        <v>389</v>
      </c>
      <c r="E30" s="180">
        <v>1</v>
      </c>
      <c r="F30" s="180">
        <v>3610</v>
      </c>
      <c r="G30" s="180">
        <v>3610</v>
      </c>
      <c r="H30" s="149"/>
      <c r="I30" s="180">
        <v>0</v>
      </c>
      <c r="J30" s="149"/>
      <c r="K30" s="149"/>
      <c r="L30" s="180"/>
      <c r="M30" s="149"/>
      <c r="N30" s="149">
        <v>1</v>
      </c>
      <c r="O30" s="180">
        <f>'[1]Aneksi 2.0 Pref'!K63</f>
        <v>2300</v>
      </c>
      <c r="P30" s="149">
        <f t="shared" si="2"/>
        <v>2300</v>
      </c>
      <c r="Q30" s="149">
        <f t="shared" si="3"/>
        <v>-1310</v>
      </c>
      <c r="R30" s="149">
        <f t="shared" si="4"/>
        <v>2300</v>
      </c>
      <c r="S30" s="254">
        <f t="shared" si="5"/>
        <v>2300</v>
      </c>
    </row>
    <row r="31" spans="1:19">
      <c r="A31" s="158"/>
      <c r="B31" s="177" t="s">
        <v>191</v>
      </c>
      <c r="C31" s="178" t="s">
        <v>192</v>
      </c>
      <c r="D31" s="179" t="s">
        <v>390</v>
      </c>
      <c r="E31" s="180">
        <v>1</v>
      </c>
      <c r="F31" s="180">
        <v>523600</v>
      </c>
      <c r="G31" s="180">
        <v>523600</v>
      </c>
      <c r="H31" s="149"/>
      <c r="I31" s="180">
        <v>0</v>
      </c>
      <c r="J31" s="149"/>
      <c r="K31" s="149"/>
      <c r="L31" s="180"/>
      <c r="M31" s="149"/>
      <c r="N31" s="149">
        <v>1</v>
      </c>
      <c r="O31" s="180">
        <f>'[1]Aneksi 2.0 Pref'!K66</f>
        <v>1346000</v>
      </c>
      <c r="P31" s="149">
        <f t="shared" si="2"/>
        <v>1346000</v>
      </c>
      <c r="Q31" s="149">
        <f t="shared" si="3"/>
        <v>822400</v>
      </c>
      <c r="R31" s="149">
        <f t="shared" si="4"/>
        <v>1346000</v>
      </c>
      <c r="S31" s="254">
        <f t="shared" si="5"/>
        <v>1346000</v>
      </c>
    </row>
    <row r="32" spans="1:19">
      <c r="A32" s="158"/>
      <c r="B32" s="177" t="s">
        <v>193</v>
      </c>
      <c r="C32" s="178" t="s">
        <v>194</v>
      </c>
      <c r="D32" s="179" t="s">
        <v>390</v>
      </c>
      <c r="E32" s="180">
        <v>1</v>
      </c>
      <c r="F32" s="180">
        <v>3600</v>
      </c>
      <c r="G32" s="180">
        <v>3600</v>
      </c>
      <c r="H32" s="149"/>
      <c r="I32" s="180">
        <v>0</v>
      </c>
      <c r="J32" s="149"/>
      <c r="K32" s="149"/>
      <c r="L32" s="180"/>
      <c r="M32" s="149"/>
      <c r="N32" s="149">
        <v>1</v>
      </c>
      <c r="O32" s="180">
        <f>'[1]Aneksi 2.0 Pref'!K67</f>
        <v>2400</v>
      </c>
      <c r="P32" s="149">
        <f t="shared" si="2"/>
        <v>2400</v>
      </c>
      <c r="Q32" s="149">
        <f t="shared" si="3"/>
        <v>-1200</v>
      </c>
      <c r="R32" s="149">
        <f t="shared" si="4"/>
        <v>2400</v>
      </c>
      <c r="S32" s="254">
        <f t="shared" si="5"/>
        <v>2400</v>
      </c>
    </row>
    <row r="33" spans="1:19" ht="36">
      <c r="A33" s="158"/>
      <c r="B33" s="177" t="s">
        <v>512</v>
      </c>
      <c r="C33" s="178" t="s">
        <v>545</v>
      </c>
      <c r="D33" s="179" t="s">
        <v>390</v>
      </c>
      <c r="E33" s="180"/>
      <c r="F33" s="180">
        <v>0</v>
      </c>
      <c r="G33" s="180"/>
      <c r="H33" s="149">
        <v>1</v>
      </c>
      <c r="I33" s="180">
        <v>10000000</v>
      </c>
      <c r="J33" s="149">
        <f t="shared" si="0"/>
        <v>10000000</v>
      </c>
      <c r="K33" s="149">
        <v>1</v>
      </c>
      <c r="L33" s="180">
        <v>10000000</v>
      </c>
      <c r="M33" s="149">
        <f t="shared" si="1"/>
        <v>10000000</v>
      </c>
      <c r="N33" s="149">
        <v>0</v>
      </c>
      <c r="O33" s="180"/>
      <c r="P33" s="149"/>
      <c r="Q33" s="149">
        <f t="shared" si="3"/>
        <v>0</v>
      </c>
      <c r="R33" s="149">
        <f t="shared" si="4"/>
        <v>-10000000</v>
      </c>
      <c r="S33" s="254">
        <f t="shared" si="5"/>
        <v>-10000000</v>
      </c>
    </row>
    <row r="34" spans="1:19">
      <c r="A34" s="158"/>
      <c r="B34" s="177" t="s">
        <v>514</v>
      </c>
      <c r="C34" s="178" t="s">
        <v>515</v>
      </c>
      <c r="D34" s="179" t="s">
        <v>390</v>
      </c>
      <c r="E34" s="180"/>
      <c r="F34" s="180">
        <v>0</v>
      </c>
      <c r="G34" s="180"/>
      <c r="H34" s="149">
        <v>1</v>
      </c>
      <c r="I34" s="180">
        <v>10000000</v>
      </c>
      <c r="J34" s="149">
        <f t="shared" si="0"/>
        <v>10000000</v>
      </c>
      <c r="K34" s="149">
        <v>1</v>
      </c>
      <c r="L34" s="180">
        <v>10000000</v>
      </c>
      <c r="M34" s="149">
        <f t="shared" si="1"/>
        <v>10000000</v>
      </c>
      <c r="N34" s="149">
        <v>0</v>
      </c>
      <c r="O34" s="180"/>
      <c r="P34" s="149"/>
      <c r="Q34" s="149">
        <f t="shared" si="3"/>
        <v>0</v>
      </c>
      <c r="R34" s="149">
        <f t="shared" si="4"/>
        <v>-10000000</v>
      </c>
      <c r="S34" s="254">
        <f t="shared" si="5"/>
        <v>-10000000</v>
      </c>
    </row>
    <row r="35" spans="1:19" ht="19.5" customHeight="1">
      <c r="A35" s="158"/>
      <c r="B35" s="177" t="s">
        <v>376</v>
      </c>
      <c r="C35" s="178" t="s">
        <v>80</v>
      </c>
      <c r="D35" s="179"/>
      <c r="E35" s="180"/>
      <c r="F35" s="282">
        <v>617029874.45000005</v>
      </c>
      <c r="G35" s="282"/>
      <c r="H35" s="283"/>
      <c r="I35" s="282">
        <f>SUM(I11:I34)</f>
        <v>703327000</v>
      </c>
      <c r="J35" s="283"/>
      <c r="K35" s="292"/>
      <c r="L35" s="282">
        <f>SUM(L11:L34)</f>
        <v>706047000</v>
      </c>
      <c r="M35" s="283"/>
      <c r="N35" s="283"/>
      <c r="O35" s="282">
        <f>SUM(O11:O34)</f>
        <v>413128789</v>
      </c>
      <c r="P35" s="283"/>
      <c r="Q35" s="283"/>
      <c r="R35" s="283"/>
      <c r="S35" s="284"/>
    </row>
    <row r="36" spans="1:19" ht="27.75" customHeight="1">
      <c r="A36" s="158"/>
      <c r="B36" s="455" t="s">
        <v>377</v>
      </c>
      <c r="C36" s="455"/>
      <c r="D36" s="11"/>
      <c r="E36" s="12"/>
      <c r="F36" s="11"/>
      <c r="G36" s="12"/>
      <c r="H36" s="11"/>
      <c r="I36" s="293"/>
      <c r="J36" s="13"/>
      <c r="K36" s="11"/>
      <c r="L36" s="12"/>
      <c r="M36" s="13"/>
      <c r="N36" s="11"/>
      <c r="O36" s="12"/>
      <c r="P36" s="13"/>
      <c r="Q36" s="11"/>
      <c r="R36" s="12"/>
      <c r="S36" s="146"/>
    </row>
    <row r="37" spans="1:19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</row>
    <row r="38" spans="1:19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</row>
    <row r="39" spans="1:19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</row>
    <row r="40" spans="1:19">
      <c r="A40" s="3"/>
      <c r="B40" s="40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>
      <c r="A41" s="3"/>
      <c r="B41" s="3"/>
      <c r="C41" s="3"/>
      <c r="D41" s="541" t="s">
        <v>114</v>
      </c>
      <c r="E41" s="542"/>
      <c r="F41" s="39" t="s">
        <v>70</v>
      </c>
      <c r="G41" s="539"/>
      <c r="H41" s="539"/>
      <c r="I41" s="547" t="s">
        <v>69</v>
      </c>
      <c r="J41" s="547"/>
      <c r="K41" s="39" t="s">
        <v>70</v>
      </c>
      <c r="L41" s="539"/>
      <c r="M41" s="539"/>
      <c r="N41" s="3"/>
      <c r="O41" s="3"/>
      <c r="P41" s="3"/>
      <c r="Q41" s="3"/>
      <c r="R41" s="3"/>
      <c r="S41" s="3"/>
    </row>
    <row r="42" spans="1:19">
      <c r="A42" s="3"/>
      <c r="B42" s="3"/>
      <c r="C42" s="3"/>
      <c r="D42" s="543"/>
      <c r="E42" s="544"/>
      <c r="F42" s="39" t="s">
        <v>71</v>
      </c>
      <c r="G42" s="357"/>
      <c r="H42" s="357"/>
      <c r="I42" s="547"/>
      <c r="J42" s="547"/>
      <c r="K42" s="39" t="s">
        <v>71</v>
      </c>
      <c r="L42" s="357"/>
      <c r="M42" s="357"/>
      <c r="N42" s="3"/>
      <c r="O42" s="3"/>
      <c r="P42" s="3"/>
      <c r="Q42" s="3"/>
      <c r="R42" s="3"/>
      <c r="S42" s="3"/>
    </row>
    <row r="43" spans="1:19">
      <c r="A43" s="3"/>
      <c r="B43" s="3"/>
      <c r="C43" s="3"/>
      <c r="D43" s="545"/>
      <c r="E43" s="546"/>
      <c r="F43" s="39" t="s">
        <v>72</v>
      </c>
      <c r="G43" s="357"/>
      <c r="H43" s="357"/>
      <c r="I43" s="547"/>
      <c r="J43" s="547"/>
      <c r="K43" s="39" t="s">
        <v>72</v>
      </c>
      <c r="L43" s="357"/>
      <c r="M43" s="357"/>
      <c r="N43" s="3"/>
      <c r="O43" s="3"/>
      <c r="P43" s="3"/>
      <c r="Q43" s="3"/>
      <c r="R43" s="3"/>
      <c r="S43" s="3"/>
    </row>
  </sheetData>
  <mergeCells count="25">
    <mergeCell ref="G41:H41"/>
    <mergeCell ref="L41:M41"/>
    <mergeCell ref="B10:C10"/>
    <mergeCell ref="G42:H42"/>
    <mergeCell ref="L42:M42"/>
    <mergeCell ref="D41:E43"/>
    <mergeCell ref="I41:J43"/>
    <mergeCell ref="G43:H43"/>
    <mergeCell ref="L43:M43"/>
    <mergeCell ref="B36:C36"/>
    <mergeCell ref="B2:S2"/>
    <mergeCell ref="B3:S3"/>
    <mergeCell ref="B4:S4"/>
    <mergeCell ref="C5:E5"/>
    <mergeCell ref="G5:S5"/>
    <mergeCell ref="C6:E6"/>
    <mergeCell ref="G6:S6"/>
    <mergeCell ref="B7:B8"/>
    <mergeCell ref="C7:C8"/>
    <mergeCell ref="D7:D8"/>
    <mergeCell ref="E7:G7"/>
    <mergeCell ref="H7:J7"/>
    <mergeCell ref="K7:M7"/>
    <mergeCell ref="N7:P7"/>
    <mergeCell ref="Q7:S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17E0F-0964-4FEF-AE1A-468160F3AED7}">
  <dimension ref="A1:T23"/>
  <sheetViews>
    <sheetView zoomScale="90" zoomScaleNormal="90" workbookViewId="0">
      <selection activeCell="L18" sqref="L18:M18"/>
    </sheetView>
  </sheetViews>
  <sheetFormatPr defaultRowHeight="15"/>
  <cols>
    <col min="1" max="1" width="3.28515625" customWidth="1"/>
    <col min="2" max="2" width="15" customWidth="1"/>
    <col min="3" max="3" width="50.42578125" customWidth="1"/>
    <col min="4" max="4" width="21.7109375" customWidth="1"/>
    <col min="5" max="5" width="11" customWidth="1"/>
    <col min="6" max="6" width="14" customWidth="1"/>
    <col min="7" max="7" width="11.7109375" customWidth="1"/>
    <col min="8" max="8" width="11" customWidth="1"/>
    <col min="9" max="9" width="16.140625" customWidth="1"/>
    <col min="10" max="10" width="12.85546875" customWidth="1"/>
    <col min="11" max="11" width="11" customWidth="1"/>
    <col min="12" max="12" width="13.28515625" customWidth="1"/>
    <col min="13" max="13" width="12.42578125" customWidth="1"/>
    <col min="14" max="14" width="11" customWidth="1"/>
    <col min="15" max="15" width="12.28515625" customWidth="1"/>
    <col min="16" max="16" width="9.5703125" customWidth="1"/>
    <col min="17" max="17" width="12.5703125" customWidth="1"/>
    <col min="18" max="18" width="13" customWidth="1"/>
    <col min="19" max="19" width="13.140625" customWidth="1"/>
  </cols>
  <sheetData>
    <row r="1" spans="1:19">
      <c r="A1" s="87"/>
      <c r="B1" s="88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19">
      <c r="A2" s="87"/>
      <c r="B2" s="556" t="s">
        <v>317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</row>
    <row r="3" spans="1:19">
      <c r="A3" s="181"/>
      <c r="B3" s="564" t="s">
        <v>559</v>
      </c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4"/>
      <c r="N3" s="564"/>
      <c r="O3" s="564"/>
      <c r="P3" s="564"/>
      <c r="Q3" s="564"/>
      <c r="R3" s="564"/>
      <c r="S3" s="564"/>
    </row>
    <row r="4" spans="1:19" ht="15.75" thickBot="1">
      <c r="A4" s="182"/>
      <c r="B4" s="551" t="s">
        <v>1</v>
      </c>
      <c r="C4" s="551"/>
      <c r="D4" s="551"/>
      <c r="E4" s="551"/>
      <c r="F4" s="551"/>
      <c r="G4" s="551"/>
      <c r="H4" s="551"/>
      <c r="I4" s="551"/>
      <c r="J4" s="551"/>
      <c r="K4" s="551"/>
      <c r="L4" s="551"/>
      <c r="M4" s="551"/>
      <c r="N4" s="551"/>
      <c r="O4" s="551"/>
      <c r="P4" s="551"/>
      <c r="Q4" s="551"/>
      <c r="R4" s="551"/>
      <c r="S4" s="551"/>
    </row>
    <row r="5" spans="1:19" ht="15.75" thickTop="1">
      <c r="A5" s="181"/>
      <c r="B5" s="183" t="s">
        <v>136</v>
      </c>
      <c r="C5" s="552" t="s">
        <v>3</v>
      </c>
      <c r="D5" s="552"/>
      <c r="E5" s="552"/>
      <c r="F5" s="184" t="s">
        <v>4</v>
      </c>
      <c r="G5" s="553" t="s">
        <v>5</v>
      </c>
      <c r="H5" s="553"/>
      <c r="I5" s="553"/>
      <c r="J5" s="553"/>
      <c r="K5" s="553"/>
      <c r="L5" s="553"/>
      <c r="M5" s="553"/>
      <c r="N5" s="553"/>
      <c r="O5" s="553"/>
      <c r="P5" s="553"/>
      <c r="Q5" s="553"/>
      <c r="R5" s="553"/>
      <c r="S5" s="553"/>
    </row>
    <row r="6" spans="1:19">
      <c r="A6" s="181"/>
      <c r="B6" s="185" t="s">
        <v>137</v>
      </c>
      <c r="C6" s="554" t="s">
        <v>34</v>
      </c>
      <c r="D6" s="554"/>
      <c r="E6" s="554"/>
      <c r="F6" s="186" t="s">
        <v>138</v>
      </c>
      <c r="G6" s="555" t="s">
        <v>33</v>
      </c>
      <c r="H6" s="555"/>
      <c r="I6" s="555"/>
      <c r="J6" s="555"/>
      <c r="K6" s="555"/>
      <c r="L6" s="555"/>
      <c r="M6" s="555"/>
      <c r="N6" s="555"/>
      <c r="O6" s="555"/>
      <c r="P6" s="555"/>
      <c r="Q6" s="555"/>
      <c r="R6" s="555"/>
      <c r="S6" s="555"/>
    </row>
    <row r="7" spans="1:19">
      <c r="A7" s="181"/>
      <c r="B7" s="562" t="s">
        <v>318</v>
      </c>
      <c r="C7" s="548" t="s">
        <v>319</v>
      </c>
      <c r="D7" s="549" t="s">
        <v>320</v>
      </c>
      <c r="E7" s="550" t="s">
        <v>140</v>
      </c>
      <c r="F7" s="550"/>
      <c r="G7" s="550"/>
      <c r="H7" s="550" t="s">
        <v>321</v>
      </c>
      <c r="I7" s="550"/>
      <c r="J7" s="550"/>
      <c r="K7" s="550" t="s">
        <v>321</v>
      </c>
      <c r="L7" s="550"/>
      <c r="M7" s="550"/>
      <c r="N7" s="550" t="s">
        <v>321</v>
      </c>
      <c r="O7" s="550"/>
      <c r="P7" s="550"/>
      <c r="Q7" s="563" t="s">
        <v>322</v>
      </c>
      <c r="R7" s="563"/>
      <c r="S7" s="563"/>
    </row>
    <row r="8" spans="1:19" ht="54.75" customHeight="1">
      <c r="A8" s="181"/>
      <c r="B8" s="562"/>
      <c r="C8" s="548"/>
      <c r="D8" s="549"/>
      <c r="E8" s="187" t="s">
        <v>323</v>
      </c>
      <c r="F8" s="188" t="s">
        <v>324</v>
      </c>
      <c r="G8" s="189" t="s">
        <v>325</v>
      </c>
      <c r="H8" s="190" t="s">
        <v>326</v>
      </c>
      <c r="I8" s="188" t="s">
        <v>327</v>
      </c>
      <c r="J8" s="191" t="s">
        <v>328</v>
      </c>
      <c r="K8" s="190" t="s">
        <v>329</v>
      </c>
      <c r="L8" s="188" t="s">
        <v>330</v>
      </c>
      <c r="M8" s="191" t="s">
        <v>331</v>
      </c>
      <c r="N8" s="190" t="s">
        <v>332</v>
      </c>
      <c r="O8" s="188" t="s">
        <v>333</v>
      </c>
      <c r="P8" s="191" t="s">
        <v>334</v>
      </c>
      <c r="Q8" s="190" t="s">
        <v>335</v>
      </c>
      <c r="R8" s="188" t="s">
        <v>336</v>
      </c>
      <c r="S8" s="192" t="s">
        <v>337</v>
      </c>
    </row>
    <row r="9" spans="1:19" ht="15.75" thickBot="1">
      <c r="A9" s="181"/>
      <c r="B9" s="193"/>
      <c r="C9" s="194"/>
      <c r="D9" s="194"/>
      <c r="E9" s="194" t="s">
        <v>15</v>
      </c>
      <c r="F9" s="194" t="s">
        <v>16</v>
      </c>
      <c r="G9" s="194" t="s">
        <v>17</v>
      </c>
      <c r="H9" s="194" t="s">
        <v>18</v>
      </c>
      <c r="I9" s="194" t="s">
        <v>19</v>
      </c>
      <c r="J9" s="194" t="s">
        <v>20</v>
      </c>
      <c r="K9" s="194" t="s">
        <v>338</v>
      </c>
      <c r="L9" s="194" t="s">
        <v>22</v>
      </c>
      <c r="M9" s="194" t="s">
        <v>23</v>
      </c>
      <c r="N9" s="194" t="s">
        <v>339</v>
      </c>
      <c r="O9" s="194" t="s">
        <v>340</v>
      </c>
      <c r="P9" s="194" t="s">
        <v>341</v>
      </c>
      <c r="Q9" s="194" t="s">
        <v>342</v>
      </c>
      <c r="R9" s="194" t="s">
        <v>343</v>
      </c>
      <c r="S9" s="195" t="s">
        <v>344</v>
      </c>
    </row>
    <row r="10" spans="1:19" ht="15.75" customHeight="1" thickTop="1">
      <c r="A10" s="181"/>
      <c r="B10" s="561" t="s">
        <v>345</v>
      </c>
      <c r="C10" s="561"/>
      <c r="D10" s="196"/>
      <c r="E10" s="197"/>
      <c r="F10" s="196"/>
      <c r="G10" s="197"/>
      <c r="H10" s="203"/>
      <c r="I10" s="197"/>
      <c r="J10" s="198"/>
      <c r="K10" s="196"/>
      <c r="L10" s="197"/>
      <c r="M10" s="198"/>
      <c r="N10" s="196"/>
      <c r="O10" s="197"/>
      <c r="P10" s="198"/>
      <c r="Q10" s="196"/>
      <c r="R10" s="197"/>
      <c r="S10" s="199"/>
    </row>
    <row r="11" spans="1:19">
      <c r="A11" s="181"/>
      <c r="B11" s="200" t="s">
        <v>105</v>
      </c>
      <c r="C11" s="201" t="s">
        <v>106</v>
      </c>
      <c r="D11" s="202" t="s">
        <v>107</v>
      </c>
      <c r="E11" s="203">
        <v>991195</v>
      </c>
      <c r="F11" s="203">
        <v>627426511.02999997</v>
      </c>
      <c r="G11" s="203">
        <v>633</v>
      </c>
      <c r="H11" s="203">
        <v>968450</v>
      </c>
      <c r="I11" s="203">
        <v>547922000</v>
      </c>
      <c r="J11" s="260">
        <f>I11/H11</f>
        <v>565.77211007279675</v>
      </c>
      <c r="K11" s="203">
        <v>968450</v>
      </c>
      <c r="L11" s="299">
        <v>614922000</v>
      </c>
      <c r="M11" s="260">
        <f>L11/K11</f>
        <v>634.95482471991329</v>
      </c>
      <c r="N11" s="203">
        <v>755854</v>
      </c>
      <c r="O11" s="299">
        <v>479967561</v>
      </c>
      <c r="P11" s="260">
        <f>O11/N11</f>
        <v>635.00035853484928</v>
      </c>
      <c r="Q11" s="260">
        <f>P11-G11</f>
        <v>2.0003585348492834</v>
      </c>
      <c r="R11" s="260">
        <f>P11-J11</f>
        <v>69.228248462052534</v>
      </c>
      <c r="S11" s="261">
        <f>P11-M11</f>
        <v>4.5533814935993178E-2</v>
      </c>
    </row>
    <row r="12" spans="1:19" ht="18">
      <c r="A12" s="181"/>
      <c r="B12" s="200" t="s">
        <v>108</v>
      </c>
      <c r="C12" s="201" t="s">
        <v>109</v>
      </c>
      <c r="D12" s="202" t="s">
        <v>110</v>
      </c>
      <c r="E12" s="203">
        <v>1</v>
      </c>
      <c r="F12" s="203">
        <v>40831081</v>
      </c>
      <c r="G12" s="203">
        <v>40831081</v>
      </c>
      <c r="H12" s="259">
        <v>1</v>
      </c>
      <c r="I12" s="203">
        <v>80820000</v>
      </c>
      <c r="J12" s="203">
        <f t="shared" ref="J12:J13" si="0">I12/H12</f>
        <v>80820000</v>
      </c>
      <c r="K12" s="203">
        <v>1</v>
      </c>
      <c r="L12" s="300">
        <v>81620000</v>
      </c>
      <c r="M12" s="203">
        <f t="shared" ref="M12:M13" si="1">L12/K12</f>
        <v>81620000</v>
      </c>
      <c r="N12" s="203">
        <v>1</v>
      </c>
      <c r="O12" s="299">
        <v>9041826</v>
      </c>
      <c r="P12" s="203">
        <f t="shared" ref="P12:P13" si="2">O12/N12</f>
        <v>9041826</v>
      </c>
      <c r="Q12" s="203">
        <f t="shared" ref="Q12" si="3">P12-G12</f>
        <v>-31789255</v>
      </c>
      <c r="R12" s="203">
        <f t="shared" ref="R12" si="4">P12-J12</f>
        <v>-71778174</v>
      </c>
      <c r="S12" s="203">
        <f t="shared" ref="S12" si="5">P12-M12</f>
        <v>-72578174</v>
      </c>
    </row>
    <row r="13" spans="1:19">
      <c r="A13" s="181"/>
      <c r="B13" s="200" t="s">
        <v>158</v>
      </c>
      <c r="C13" s="201" t="s">
        <v>159</v>
      </c>
      <c r="D13" s="202" t="s">
        <v>113</v>
      </c>
      <c r="E13" s="203">
        <v>0</v>
      </c>
      <c r="F13" s="203">
        <v>0</v>
      </c>
      <c r="G13" s="203">
        <v>0</v>
      </c>
      <c r="H13" s="259">
        <v>1</v>
      </c>
      <c r="I13" s="203">
        <v>202000000</v>
      </c>
      <c r="J13" s="203">
        <f t="shared" si="0"/>
        <v>202000000</v>
      </c>
      <c r="K13" s="203">
        <v>1</v>
      </c>
      <c r="L13" s="300">
        <v>202000000</v>
      </c>
      <c r="M13" s="203">
        <f t="shared" si="1"/>
        <v>202000000</v>
      </c>
      <c r="N13" s="203">
        <v>1</v>
      </c>
      <c r="O13" s="299">
        <v>61220201</v>
      </c>
      <c r="P13" s="203">
        <f t="shared" si="2"/>
        <v>61220201</v>
      </c>
      <c r="Q13" s="203">
        <f>P13-G13</f>
        <v>61220201</v>
      </c>
      <c r="R13" s="203">
        <f>P13-J13</f>
        <v>-140779799</v>
      </c>
      <c r="S13" s="203">
        <f>P13-M13</f>
        <v>-140779799</v>
      </c>
    </row>
    <row r="14" spans="1:19">
      <c r="A14" s="181"/>
      <c r="B14" s="200" t="s">
        <v>376</v>
      </c>
      <c r="C14" s="201" t="s">
        <v>80</v>
      </c>
      <c r="D14" s="202"/>
      <c r="E14" s="203"/>
      <c r="F14" s="285">
        <v>687057592.02999997</v>
      </c>
      <c r="G14" s="285"/>
      <c r="H14" s="286"/>
      <c r="I14" s="285">
        <v>830742000</v>
      </c>
      <c r="J14" s="286"/>
      <c r="K14" s="286"/>
      <c r="L14" s="285">
        <f>SUM(L11:L13)</f>
        <v>898542000</v>
      </c>
      <c r="M14" s="286"/>
      <c r="N14" s="286"/>
      <c r="O14" s="285">
        <f>SUM(O11:O13)</f>
        <v>550229588</v>
      </c>
      <c r="P14" s="286"/>
      <c r="Q14" s="204"/>
      <c r="R14" s="204"/>
      <c r="S14" s="205"/>
    </row>
    <row r="15" spans="1:19" ht="32.25" customHeight="1" thickBot="1">
      <c r="A15" s="181"/>
      <c r="B15" s="561" t="s">
        <v>377</v>
      </c>
      <c r="C15" s="561"/>
      <c r="D15" s="196"/>
      <c r="E15" s="197"/>
      <c r="F15" s="196"/>
      <c r="G15" s="197"/>
      <c r="H15" s="196"/>
      <c r="I15" s="197"/>
      <c r="J15" s="198"/>
      <c r="K15" s="196"/>
      <c r="L15" s="197"/>
      <c r="M15" s="198"/>
      <c r="N15" s="196"/>
      <c r="O15" s="197"/>
      <c r="P15" s="198"/>
      <c r="Q15" s="196"/>
      <c r="R15" s="197"/>
      <c r="S15" s="199"/>
    </row>
    <row r="16" spans="1:19" ht="15.75" thickTop="1">
      <c r="A16" s="87"/>
      <c r="B16" s="560"/>
      <c r="C16" s="560"/>
      <c r="D16" s="560"/>
      <c r="E16" s="560"/>
      <c r="F16" s="560"/>
      <c r="G16" s="560"/>
      <c r="H16" s="560"/>
      <c r="I16" s="560"/>
      <c r="J16" s="560"/>
      <c r="K16" s="560"/>
      <c r="L16" s="560"/>
      <c r="M16" s="560"/>
      <c r="N16" s="560"/>
      <c r="O16" s="560"/>
      <c r="P16" s="560"/>
      <c r="Q16" s="560"/>
      <c r="R16" s="560"/>
      <c r="S16" s="560"/>
    </row>
    <row r="17" spans="1:20">
      <c r="A17" s="87"/>
      <c r="B17" s="88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</row>
    <row r="18" spans="1:20">
      <c r="A18" s="87"/>
      <c r="B18" s="87"/>
      <c r="C18" s="87"/>
      <c r="D18" s="557" t="s">
        <v>114</v>
      </c>
      <c r="E18" s="557"/>
      <c r="F18" s="89" t="s">
        <v>70</v>
      </c>
      <c r="G18" s="558"/>
      <c r="H18" s="558"/>
      <c r="I18" s="557" t="s">
        <v>69</v>
      </c>
      <c r="J18" s="557"/>
      <c r="K18" s="89" t="s">
        <v>70</v>
      </c>
      <c r="L18" s="558"/>
      <c r="M18" s="558"/>
      <c r="N18" s="87"/>
      <c r="O18" s="87"/>
      <c r="P18" s="87"/>
      <c r="Q18" s="87"/>
      <c r="R18" s="87"/>
      <c r="S18" s="87"/>
      <c r="T18" s="87"/>
    </row>
    <row r="19" spans="1:20">
      <c r="A19" s="87"/>
      <c r="B19" s="87"/>
      <c r="C19" s="87"/>
      <c r="D19" s="557"/>
      <c r="E19" s="557"/>
      <c r="F19" s="89" t="s">
        <v>71</v>
      </c>
      <c r="G19" s="559"/>
      <c r="H19" s="559"/>
      <c r="I19" s="557"/>
      <c r="J19" s="557"/>
      <c r="K19" s="89" t="s">
        <v>71</v>
      </c>
      <c r="L19" s="559"/>
      <c r="M19" s="559"/>
      <c r="N19" s="87"/>
      <c r="O19" s="87"/>
      <c r="P19" s="87"/>
      <c r="Q19" s="87"/>
      <c r="R19" s="87"/>
      <c r="S19" s="87"/>
      <c r="T19" s="87"/>
    </row>
    <row r="20" spans="1:20">
      <c r="A20" s="87"/>
      <c r="B20" s="87"/>
      <c r="C20" s="87"/>
      <c r="D20" s="557"/>
      <c r="E20" s="557"/>
      <c r="F20" s="89" t="s">
        <v>72</v>
      </c>
      <c r="G20" s="559"/>
      <c r="H20" s="559"/>
      <c r="I20" s="557"/>
      <c r="J20" s="557"/>
      <c r="K20" s="89" t="s">
        <v>72</v>
      </c>
      <c r="L20" s="559"/>
      <c r="M20" s="559"/>
      <c r="N20" s="87"/>
      <c r="O20" s="87"/>
      <c r="P20" s="87"/>
      <c r="Q20" s="87"/>
      <c r="R20" s="87"/>
      <c r="S20" s="87"/>
      <c r="T20" s="87"/>
    </row>
    <row r="21" spans="1:20">
      <c r="P21" s="87"/>
      <c r="Q21" s="87"/>
      <c r="R21" s="87"/>
      <c r="S21" s="87"/>
      <c r="T21" s="87"/>
    </row>
    <row r="22" spans="1:20">
      <c r="P22" s="87"/>
      <c r="Q22" s="87"/>
      <c r="R22" s="87"/>
      <c r="S22" s="87"/>
      <c r="T22" s="87"/>
    </row>
    <row r="23" spans="1:20">
      <c r="P23" s="87"/>
      <c r="Q23" s="87"/>
      <c r="R23" s="87"/>
      <c r="S23" s="87"/>
      <c r="T23" s="87"/>
    </row>
  </sheetData>
  <mergeCells count="26">
    <mergeCell ref="B2:S2"/>
    <mergeCell ref="I18:J20"/>
    <mergeCell ref="L18:M18"/>
    <mergeCell ref="G19:H19"/>
    <mergeCell ref="L19:M19"/>
    <mergeCell ref="G20:H20"/>
    <mergeCell ref="L20:M20"/>
    <mergeCell ref="B16:S16"/>
    <mergeCell ref="D18:E20"/>
    <mergeCell ref="G18:H18"/>
    <mergeCell ref="B10:C10"/>
    <mergeCell ref="B15:C15"/>
    <mergeCell ref="B7:B8"/>
    <mergeCell ref="N7:P7"/>
    <mergeCell ref="Q7:S7"/>
    <mergeCell ref="B3:S3"/>
    <mergeCell ref="B4:S4"/>
    <mergeCell ref="C5:E5"/>
    <mergeCell ref="G5:S5"/>
    <mergeCell ref="C6:E6"/>
    <mergeCell ref="G6:S6"/>
    <mergeCell ref="C7:C8"/>
    <mergeCell ref="D7:D8"/>
    <mergeCell ref="E7:G7"/>
    <mergeCell ref="H7:J7"/>
    <mergeCell ref="K7:M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749A4-0269-4207-9526-49D8A585B885}">
  <dimension ref="A1:Q32"/>
  <sheetViews>
    <sheetView topLeftCell="C1" workbookViewId="0">
      <selection activeCell="U27" sqref="U27"/>
    </sheetView>
  </sheetViews>
  <sheetFormatPr defaultRowHeight="15"/>
  <cols>
    <col min="1" max="2" width="0" hidden="1" customWidth="1"/>
    <col min="3" max="3" width="4.28515625" customWidth="1"/>
    <col min="4" max="4" width="4.42578125" customWidth="1"/>
    <col min="5" max="5" width="19.28515625" customWidth="1"/>
    <col min="6" max="6" width="5.7109375" customWidth="1"/>
    <col min="7" max="7" width="11.85546875" customWidth="1"/>
    <col min="8" max="8" width="10.28515625" customWidth="1"/>
    <col min="9" max="9" width="12.85546875" customWidth="1"/>
    <col min="10" max="10" width="12.140625" customWidth="1"/>
    <col min="11" max="11" width="10.7109375" customWidth="1"/>
    <col min="12" max="12" width="11" customWidth="1"/>
    <col min="13" max="13" width="0" hidden="1" customWidth="1"/>
    <col min="14" max="14" width="6.7109375" customWidth="1"/>
    <col min="16" max="16" width="10" customWidth="1"/>
    <col min="17" max="17" width="11.85546875" customWidth="1"/>
  </cols>
  <sheetData>
    <row r="1" spans="1:17">
      <c r="A1" s="48"/>
      <c r="B1" s="48"/>
      <c r="C1" s="49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>
      <c r="A2" s="48"/>
      <c r="B2" s="48"/>
      <c r="C2" s="368" t="s">
        <v>74</v>
      </c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</row>
    <row r="3" spans="1:17" ht="15.75" thickBot="1">
      <c r="A3" s="48"/>
      <c r="B3" s="48"/>
      <c r="C3" s="369" t="s">
        <v>559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</row>
    <row r="4" spans="1:17" ht="16.5" customHeight="1" thickTop="1" thickBot="1">
      <c r="A4" s="370"/>
      <c r="B4" s="370"/>
      <c r="C4" s="371" t="s">
        <v>75</v>
      </c>
      <c r="D4" s="372" t="s">
        <v>76</v>
      </c>
      <c r="E4" s="373" t="s">
        <v>77</v>
      </c>
      <c r="F4" s="372" t="s">
        <v>8</v>
      </c>
      <c r="G4" s="372" t="s">
        <v>78</v>
      </c>
      <c r="H4" s="374" t="s">
        <v>79</v>
      </c>
      <c r="I4" s="374"/>
      <c r="J4" s="374"/>
      <c r="K4" s="374"/>
      <c r="L4" s="374"/>
      <c r="M4" s="374"/>
      <c r="N4" s="374"/>
      <c r="O4" s="374"/>
      <c r="P4" s="374"/>
      <c r="Q4" s="374"/>
    </row>
    <row r="5" spans="1:17" ht="30" customHeight="1" thickTop="1" thickBot="1">
      <c r="A5" s="370"/>
      <c r="B5" s="370"/>
      <c r="C5" s="371"/>
      <c r="D5" s="372"/>
      <c r="E5" s="373"/>
      <c r="F5" s="372"/>
      <c r="G5" s="372"/>
      <c r="H5" s="101" t="s">
        <v>59</v>
      </c>
      <c r="I5" s="101" t="s">
        <v>61</v>
      </c>
      <c r="J5" s="101" t="s">
        <v>44</v>
      </c>
      <c r="K5" s="101" t="s">
        <v>46</v>
      </c>
      <c r="L5" s="101" t="s">
        <v>48</v>
      </c>
      <c r="M5" s="101" t="s">
        <v>50</v>
      </c>
      <c r="N5" s="101" t="s">
        <v>52</v>
      </c>
      <c r="O5" s="101" t="s">
        <v>54</v>
      </c>
      <c r="P5" s="101" t="s">
        <v>56</v>
      </c>
      <c r="Q5" s="102" t="s">
        <v>80</v>
      </c>
    </row>
    <row r="6" spans="1:17" ht="50.25" customHeight="1" thickTop="1">
      <c r="A6" s="48"/>
      <c r="B6" s="48"/>
      <c r="C6" s="371"/>
      <c r="D6" s="372"/>
      <c r="E6" s="373"/>
      <c r="F6" s="103" t="s">
        <v>81</v>
      </c>
      <c r="G6" s="372"/>
      <c r="H6" s="104" t="s">
        <v>82</v>
      </c>
      <c r="I6" s="104" t="s">
        <v>83</v>
      </c>
      <c r="J6" s="104" t="s">
        <v>84</v>
      </c>
      <c r="K6" s="104" t="s">
        <v>85</v>
      </c>
      <c r="L6" s="104" t="s">
        <v>86</v>
      </c>
      <c r="M6" s="104" t="s">
        <v>87</v>
      </c>
      <c r="N6" s="104" t="s">
        <v>88</v>
      </c>
      <c r="O6" s="104" t="s">
        <v>89</v>
      </c>
      <c r="P6" s="104" t="s">
        <v>90</v>
      </c>
      <c r="Q6" s="105" t="s">
        <v>80</v>
      </c>
    </row>
    <row r="7" spans="1:17" ht="15" customHeight="1">
      <c r="A7" s="48"/>
      <c r="B7" s="48"/>
      <c r="C7" s="106" t="s">
        <v>5</v>
      </c>
      <c r="D7" s="107" t="s">
        <v>91</v>
      </c>
      <c r="E7" s="108" t="s">
        <v>92</v>
      </c>
      <c r="F7" s="107">
        <v>2025</v>
      </c>
      <c r="G7" s="109" t="s">
        <v>93</v>
      </c>
      <c r="H7" s="110">
        <v>3301000</v>
      </c>
      <c r="I7" s="110">
        <v>1037675000</v>
      </c>
      <c r="J7" s="110">
        <v>19237091000</v>
      </c>
      <c r="K7" s="110">
        <v>3174580000</v>
      </c>
      <c r="L7" s="110">
        <v>5070205000</v>
      </c>
      <c r="M7" s="110">
        <v>0</v>
      </c>
      <c r="N7" s="110">
        <v>0</v>
      </c>
      <c r="O7" s="110">
        <v>13500000</v>
      </c>
      <c r="P7" s="110">
        <v>730200000</v>
      </c>
      <c r="Q7" s="111">
        <f>SUM(H7:P7)</f>
        <v>29266552000</v>
      </c>
    </row>
    <row r="8" spans="1:17" ht="15" customHeight="1">
      <c r="A8" s="48"/>
      <c r="B8" s="48"/>
      <c r="C8" s="106" t="s">
        <v>5</v>
      </c>
      <c r="D8" s="107" t="s">
        <v>91</v>
      </c>
      <c r="E8" s="108" t="s">
        <v>92</v>
      </c>
      <c r="F8" s="107">
        <v>2025</v>
      </c>
      <c r="G8" s="109" t="s">
        <v>94</v>
      </c>
      <c r="H8" s="110">
        <v>7301000</v>
      </c>
      <c r="I8" s="110">
        <v>1032175000</v>
      </c>
      <c r="J8" s="110">
        <v>19332655000</v>
      </c>
      <c r="K8" s="110">
        <v>3178464000</v>
      </c>
      <c r="L8" s="110">
        <v>5088531000</v>
      </c>
      <c r="M8" s="110"/>
      <c r="N8" s="110">
        <v>0</v>
      </c>
      <c r="O8" s="110">
        <v>13500000</v>
      </c>
      <c r="P8" s="110">
        <v>775969220</v>
      </c>
      <c r="Q8" s="111">
        <f t="shared" ref="Q8:Q26" si="0">SUM(H8:P8)</f>
        <v>29428595220</v>
      </c>
    </row>
    <row r="9" spans="1:17" ht="15" customHeight="1">
      <c r="A9" s="48"/>
      <c r="B9" s="48"/>
      <c r="C9" s="106" t="s">
        <v>5</v>
      </c>
      <c r="D9" s="107" t="s">
        <v>91</v>
      </c>
      <c r="E9" s="108" t="s">
        <v>92</v>
      </c>
      <c r="F9" s="107">
        <v>2025</v>
      </c>
      <c r="G9" s="109" t="s">
        <v>95</v>
      </c>
      <c r="H9" s="110">
        <v>2672000</v>
      </c>
      <c r="I9" s="110">
        <v>482632926</v>
      </c>
      <c r="J9" s="110">
        <v>13137310749</v>
      </c>
      <c r="K9" s="110">
        <v>2151325239</v>
      </c>
      <c r="L9" s="110">
        <v>2453849457</v>
      </c>
      <c r="M9" s="110"/>
      <c r="N9" s="110">
        <v>0</v>
      </c>
      <c r="O9" s="110">
        <v>5631795</v>
      </c>
      <c r="P9" s="110">
        <v>524955065</v>
      </c>
      <c r="Q9" s="111">
        <f t="shared" si="0"/>
        <v>18758377231</v>
      </c>
    </row>
    <row r="10" spans="1:17" ht="15" customHeight="1">
      <c r="A10" s="48"/>
      <c r="B10" s="48"/>
      <c r="C10" s="106" t="s">
        <v>5</v>
      </c>
      <c r="D10" s="107" t="s">
        <v>91</v>
      </c>
      <c r="E10" s="108" t="s">
        <v>92</v>
      </c>
      <c r="F10" s="107">
        <v>2025</v>
      </c>
      <c r="G10" s="109" t="s">
        <v>96</v>
      </c>
      <c r="H10" s="110">
        <v>0</v>
      </c>
      <c r="I10" s="110">
        <v>402863561</v>
      </c>
      <c r="J10" s="110">
        <v>0</v>
      </c>
      <c r="K10" s="110">
        <v>0</v>
      </c>
      <c r="L10" s="110">
        <v>610864156</v>
      </c>
      <c r="M10" s="110"/>
      <c r="N10" s="110">
        <v>0</v>
      </c>
      <c r="O10" s="110"/>
      <c r="P10" s="110"/>
      <c r="Q10" s="111">
        <f t="shared" si="0"/>
        <v>1013727717</v>
      </c>
    </row>
    <row r="11" spans="1:17" ht="15" customHeight="1">
      <c r="A11" s="48"/>
      <c r="B11" s="48"/>
      <c r="C11" s="106" t="s">
        <v>5</v>
      </c>
      <c r="D11" s="107" t="s">
        <v>97</v>
      </c>
      <c r="E11" s="108" t="s">
        <v>98</v>
      </c>
      <c r="F11" s="107">
        <v>2025</v>
      </c>
      <c r="G11" s="109" t="s">
        <v>93</v>
      </c>
      <c r="H11" s="110">
        <v>0</v>
      </c>
      <c r="I11" s="110">
        <v>1720000000</v>
      </c>
      <c r="J11" s="110">
        <v>0</v>
      </c>
      <c r="K11" s="110">
        <v>0</v>
      </c>
      <c r="L11" s="110">
        <v>0</v>
      </c>
      <c r="M11" s="110">
        <v>0</v>
      </c>
      <c r="N11" s="110">
        <v>0</v>
      </c>
      <c r="O11" s="110">
        <v>0</v>
      </c>
      <c r="P11" s="110">
        <v>0</v>
      </c>
      <c r="Q11" s="111">
        <f t="shared" si="0"/>
        <v>1720000000</v>
      </c>
    </row>
    <row r="12" spans="1:17" ht="15" customHeight="1">
      <c r="A12" s="48"/>
      <c r="B12" s="48"/>
      <c r="C12" s="106" t="s">
        <v>5</v>
      </c>
      <c r="D12" s="107" t="s">
        <v>97</v>
      </c>
      <c r="E12" s="108" t="s">
        <v>98</v>
      </c>
      <c r="F12" s="107">
        <v>2025</v>
      </c>
      <c r="G12" s="109" t="s">
        <v>94</v>
      </c>
      <c r="H12" s="110">
        <v>5000000</v>
      </c>
      <c r="I12" s="264">
        <v>1720000000</v>
      </c>
      <c r="J12" s="110">
        <v>0</v>
      </c>
      <c r="K12" s="110">
        <v>0</v>
      </c>
      <c r="L12" s="110">
        <v>0</v>
      </c>
      <c r="M12" s="110">
        <v>0</v>
      </c>
      <c r="N12" s="110">
        <v>0</v>
      </c>
      <c r="O12" s="110">
        <v>0</v>
      </c>
      <c r="P12" s="110">
        <v>0</v>
      </c>
      <c r="Q12" s="111">
        <f t="shared" si="0"/>
        <v>1725000000</v>
      </c>
    </row>
    <row r="13" spans="1:17" ht="15" customHeight="1">
      <c r="A13" s="48"/>
      <c r="B13" s="48"/>
      <c r="C13" s="106" t="s">
        <v>5</v>
      </c>
      <c r="D13" s="107" t="s">
        <v>97</v>
      </c>
      <c r="E13" s="108" t="s">
        <v>98</v>
      </c>
      <c r="F13" s="107">
        <v>2025</v>
      </c>
      <c r="G13" s="109" t="s">
        <v>95</v>
      </c>
      <c r="H13" s="110">
        <v>2893240</v>
      </c>
      <c r="I13" s="110">
        <v>58107020</v>
      </c>
      <c r="J13" s="110">
        <v>0</v>
      </c>
      <c r="K13" s="110">
        <v>0</v>
      </c>
      <c r="L13" s="110">
        <v>0</v>
      </c>
      <c r="M13" s="110">
        <v>0</v>
      </c>
      <c r="N13" s="110">
        <v>0</v>
      </c>
      <c r="O13" s="110">
        <v>0</v>
      </c>
      <c r="P13" s="110">
        <v>0</v>
      </c>
      <c r="Q13" s="111">
        <f t="shared" si="0"/>
        <v>61000260</v>
      </c>
    </row>
    <row r="14" spans="1:17" ht="15" customHeight="1">
      <c r="A14" s="48"/>
      <c r="B14" s="48"/>
      <c r="C14" s="106" t="s">
        <v>5</v>
      </c>
      <c r="D14" s="107" t="s">
        <v>97</v>
      </c>
      <c r="E14" s="108" t="s">
        <v>98</v>
      </c>
      <c r="F14" s="107">
        <v>2025</v>
      </c>
      <c r="G14" s="109" t="s">
        <v>96</v>
      </c>
      <c r="H14" s="110">
        <v>0</v>
      </c>
      <c r="I14" s="110">
        <v>0</v>
      </c>
      <c r="J14" s="110">
        <v>0</v>
      </c>
      <c r="K14" s="110">
        <v>0</v>
      </c>
      <c r="L14" s="110">
        <v>0</v>
      </c>
      <c r="M14" s="110">
        <v>0</v>
      </c>
      <c r="N14" s="110">
        <v>0</v>
      </c>
      <c r="O14" s="110">
        <v>0</v>
      </c>
      <c r="P14" s="110">
        <v>0</v>
      </c>
      <c r="Q14" s="111">
        <f t="shared" si="0"/>
        <v>0</v>
      </c>
    </row>
    <row r="15" spans="1:17" ht="15" customHeight="1">
      <c r="A15" s="48"/>
      <c r="B15" s="48"/>
      <c r="C15" s="106" t="s">
        <v>5</v>
      </c>
      <c r="D15" s="107" t="s">
        <v>99</v>
      </c>
      <c r="E15" s="108" t="s">
        <v>100</v>
      </c>
      <c r="F15" s="107">
        <v>2025</v>
      </c>
      <c r="G15" s="109" t="s">
        <v>93</v>
      </c>
      <c r="H15" s="110">
        <v>0</v>
      </c>
      <c r="I15" s="110">
        <v>20000000</v>
      </c>
      <c r="J15" s="110">
        <v>0</v>
      </c>
      <c r="K15" s="110">
        <v>0</v>
      </c>
      <c r="L15" s="110">
        <v>0</v>
      </c>
      <c r="M15" s="110">
        <v>0</v>
      </c>
      <c r="N15" s="110">
        <v>0</v>
      </c>
      <c r="O15" s="110">
        <v>0</v>
      </c>
      <c r="P15" s="110">
        <v>0</v>
      </c>
      <c r="Q15" s="111">
        <f t="shared" si="0"/>
        <v>20000000</v>
      </c>
    </row>
    <row r="16" spans="1:17" ht="15" customHeight="1">
      <c r="A16" s="48"/>
      <c r="B16" s="48"/>
      <c r="C16" s="106" t="s">
        <v>5</v>
      </c>
      <c r="D16" s="107" t="s">
        <v>99</v>
      </c>
      <c r="E16" s="108" t="s">
        <v>100</v>
      </c>
      <c r="F16" s="107">
        <v>2025</v>
      </c>
      <c r="G16" s="109" t="s">
        <v>94</v>
      </c>
      <c r="H16" s="110">
        <v>0</v>
      </c>
      <c r="I16" s="110">
        <v>21500000</v>
      </c>
      <c r="J16" s="110">
        <v>0</v>
      </c>
      <c r="K16" s="110">
        <v>0</v>
      </c>
      <c r="L16" s="110">
        <v>0</v>
      </c>
      <c r="M16" s="110">
        <v>0</v>
      </c>
      <c r="N16" s="110">
        <v>0</v>
      </c>
      <c r="O16" s="110">
        <v>0</v>
      </c>
      <c r="P16" s="110">
        <v>0</v>
      </c>
      <c r="Q16" s="111">
        <f t="shared" si="0"/>
        <v>21500000</v>
      </c>
    </row>
    <row r="17" spans="1:17" ht="15" customHeight="1">
      <c r="A17" s="48"/>
      <c r="B17" s="48"/>
      <c r="C17" s="106" t="s">
        <v>5</v>
      </c>
      <c r="D17" s="107" t="s">
        <v>99</v>
      </c>
      <c r="E17" s="108" t="s">
        <v>100</v>
      </c>
      <c r="F17" s="107">
        <v>2025</v>
      </c>
      <c r="G17" s="109" t="s">
        <v>95</v>
      </c>
      <c r="H17" s="110">
        <v>0</v>
      </c>
      <c r="I17" s="110">
        <v>3200369</v>
      </c>
      <c r="J17" s="110">
        <v>0</v>
      </c>
      <c r="K17" s="110">
        <v>0</v>
      </c>
      <c r="L17" s="110">
        <v>0</v>
      </c>
      <c r="M17" s="110">
        <v>0</v>
      </c>
      <c r="N17" s="110">
        <v>0</v>
      </c>
      <c r="O17" s="110">
        <v>0</v>
      </c>
      <c r="P17" s="110">
        <v>0</v>
      </c>
      <c r="Q17" s="111">
        <f t="shared" si="0"/>
        <v>3200369</v>
      </c>
    </row>
    <row r="18" spans="1:17" ht="15" customHeight="1">
      <c r="A18" s="48"/>
      <c r="B18" s="48"/>
      <c r="C18" s="106" t="s">
        <v>5</v>
      </c>
      <c r="D18" s="107" t="s">
        <v>99</v>
      </c>
      <c r="E18" s="108" t="s">
        <v>100</v>
      </c>
      <c r="F18" s="107">
        <v>2025</v>
      </c>
      <c r="G18" s="109" t="s">
        <v>96</v>
      </c>
      <c r="H18" s="110">
        <v>0</v>
      </c>
      <c r="I18" s="110">
        <v>0</v>
      </c>
      <c r="J18" s="110">
        <v>0</v>
      </c>
      <c r="K18" s="110">
        <v>0</v>
      </c>
      <c r="L18" s="110">
        <v>0</v>
      </c>
      <c r="M18" s="110">
        <v>0</v>
      </c>
      <c r="N18" s="110">
        <v>0</v>
      </c>
      <c r="O18" s="110">
        <v>0</v>
      </c>
      <c r="P18" s="110">
        <v>0</v>
      </c>
      <c r="Q18" s="111">
        <f t="shared" si="0"/>
        <v>0</v>
      </c>
    </row>
    <row r="19" spans="1:17" ht="15" customHeight="1">
      <c r="A19" s="48"/>
      <c r="B19" s="48"/>
      <c r="C19" s="106" t="s">
        <v>5</v>
      </c>
      <c r="D19" s="107"/>
      <c r="E19" s="108" t="s">
        <v>80</v>
      </c>
      <c r="F19" s="107">
        <v>2025</v>
      </c>
      <c r="G19" s="109" t="s">
        <v>93</v>
      </c>
      <c r="H19" s="110">
        <v>3301000</v>
      </c>
      <c r="I19" s="110">
        <v>2777675000</v>
      </c>
      <c r="J19" s="110">
        <v>19237091000</v>
      </c>
      <c r="K19" s="110">
        <v>3174580000</v>
      </c>
      <c r="L19" s="110">
        <v>5070205000</v>
      </c>
      <c r="M19" s="110">
        <v>0</v>
      </c>
      <c r="N19" s="110">
        <v>0</v>
      </c>
      <c r="O19" s="110">
        <v>13500000</v>
      </c>
      <c r="P19" s="110">
        <v>730200000</v>
      </c>
      <c r="Q19" s="111">
        <f t="shared" si="0"/>
        <v>31006552000</v>
      </c>
    </row>
    <row r="20" spans="1:17" ht="15" customHeight="1">
      <c r="A20" s="48"/>
      <c r="B20" s="48"/>
      <c r="C20" s="106" t="s">
        <v>5</v>
      </c>
      <c r="D20" s="107"/>
      <c r="E20" s="108" t="s">
        <v>80</v>
      </c>
      <c r="F20" s="107">
        <v>2025</v>
      </c>
      <c r="G20" s="109" t="s">
        <v>94</v>
      </c>
      <c r="H20" s="110">
        <f>H8+H12+H16</f>
        <v>12301000</v>
      </c>
      <c r="I20" s="264">
        <f>I8+I12+I16</f>
        <v>2773675000</v>
      </c>
      <c r="J20" s="264">
        <f t="shared" ref="J20:P20" si="1">J8+J12+J16</f>
        <v>19332655000</v>
      </c>
      <c r="K20" s="264">
        <f t="shared" si="1"/>
        <v>3178464000</v>
      </c>
      <c r="L20" s="264">
        <f t="shared" si="1"/>
        <v>5088531000</v>
      </c>
      <c r="M20" s="264">
        <f t="shared" si="1"/>
        <v>0</v>
      </c>
      <c r="N20" s="264">
        <f t="shared" si="1"/>
        <v>0</v>
      </c>
      <c r="O20" s="264">
        <f t="shared" si="1"/>
        <v>13500000</v>
      </c>
      <c r="P20" s="264">
        <f t="shared" si="1"/>
        <v>775969220</v>
      </c>
      <c r="Q20" s="111">
        <f t="shared" si="0"/>
        <v>31175095220</v>
      </c>
    </row>
    <row r="21" spans="1:17" ht="15" customHeight="1">
      <c r="A21" s="48"/>
      <c r="B21" s="48"/>
      <c r="C21" s="106" t="s">
        <v>5</v>
      </c>
      <c r="D21" s="107"/>
      <c r="E21" s="108" t="s">
        <v>80</v>
      </c>
      <c r="F21" s="107">
        <v>2025</v>
      </c>
      <c r="G21" s="109" t="s">
        <v>95</v>
      </c>
      <c r="H21" s="110">
        <f>H9+H13+H17</f>
        <v>5565240</v>
      </c>
      <c r="I21" s="264">
        <f t="shared" ref="I21:P21" si="2">I9+I13+I17</f>
        <v>543940315</v>
      </c>
      <c r="J21" s="264">
        <f t="shared" si="2"/>
        <v>13137310749</v>
      </c>
      <c r="K21" s="264">
        <f t="shared" si="2"/>
        <v>2151325239</v>
      </c>
      <c r="L21" s="264">
        <f t="shared" si="2"/>
        <v>2453849457</v>
      </c>
      <c r="M21" s="264">
        <f t="shared" si="2"/>
        <v>0</v>
      </c>
      <c r="N21" s="264">
        <f t="shared" si="2"/>
        <v>0</v>
      </c>
      <c r="O21" s="264">
        <f t="shared" si="2"/>
        <v>5631795</v>
      </c>
      <c r="P21" s="264">
        <f t="shared" si="2"/>
        <v>524955065</v>
      </c>
      <c r="Q21" s="111">
        <f t="shared" si="0"/>
        <v>18822577860</v>
      </c>
    </row>
    <row r="22" spans="1:17" ht="15" customHeight="1">
      <c r="A22" s="48"/>
      <c r="B22" s="48"/>
      <c r="C22" s="106" t="s">
        <v>5</v>
      </c>
      <c r="D22" s="107"/>
      <c r="E22" s="108" t="s">
        <v>80</v>
      </c>
      <c r="F22" s="107">
        <v>2025</v>
      </c>
      <c r="G22" s="109" t="s">
        <v>96</v>
      </c>
      <c r="H22" s="110">
        <f>H10+H14+H18</f>
        <v>0</v>
      </c>
      <c r="I22" s="264">
        <f t="shared" ref="I22:P22" si="3">I10+I14+I18</f>
        <v>402863561</v>
      </c>
      <c r="J22" s="264">
        <f t="shared" si="3"/>
        <v>0</v>
      </c>
      <c r="K22" s="264">
        <f t="shared" si="3"/>
        <v>0</v>
      </c>
      <c r="L22" s="264">
        <f t="shared" si="3"/>
        <v>610864156</v>
      </c>
      <c r="M22" s="264">
        <f t="shared" si="3"/>
        <v>0</v>
      </c>
      <c r="N22" s="264">
        <f t="shared" si="3"/>
        <v>0</v>
      </c>
      <c r="O22" s="264">
        <f t="shared" si="3"/>
        <v>0</v>
      </c>
      <c r="P22" s="264">
        <f t="shared" si="3"/>
        <v>0</v>
      </c>
      <c r="Q22" s="111">
        <f t="shared" si="0"/>
        <v>1013727717</v>
      </c>
    </row>
    <row r="23" spans="1:17" ht="24" customHeight="1">
      <c r="A23" s="48"/>
      <c r="B23" s="48"/>
      <c r="C23" s="106" t="s">
        <v>5</v>
      </c>
      <c r="D23" s="107"/>
      <c r="E23" s="108" t="s">
        <v>101</v>
      </c>
      <c r="F23" s="107">
        <v>2025</v>
      </c>
      <c r="G23" s="109"/>
      <c r="H23" s="110">
        <f>H20-H21</f>
        <v>6735760</v>
      </c>
      <c r="I23" s="264">
        <f t="shared" ref="I23:P23" si="4">I20-I21</f>
        <v>2229734685</v>
      </c>
      <c r="J23" s="264">
        <f t="shared" si="4"/>
        <v>6195344251</v>
      </c>
      <c r="K23" s="264">
        <f t="shared" si="4"/>
        <v>1027138761</v>
      </c>
      <c r="L23" s="264">
        <f t="shared" si="4"/>
        <v>2634681543</v>
      </c>
      <c r="M23" s="264">
        <f t="shared" si="4"/>
        <v>0</v>
      </c>
      <c r="N23" s="264">
        <f t="shared" si="4"/>
        <v>0</v>
      </c>
      <c r="O23" s="264">
        <f t="shared" si="4"/>
        <v>7868205</v>
      </c>
      <c r="P23" s="264">
        <f t="shared" si="4"/>
        <v>251014155</v>
      </c>
      <c r="Q23" s="111">
        <f t="shared" si="0"/>
        <v>12352517360</v>
      </c>
    </row>
    <row r="24" spans="1:17" ht="20.25" customHeight="1">
      <c r="A24" s="48"/>
      <c r="B24" s="48"/>
      <c r="C24" s="320" t="s">
        <v>5</v>
      </c>
      <c r="D24" s="321"/>
      <c r="E24" s="323" t="s">
        <v>102</v>
      </c>
      <c r="F24" s="321">
        <v>2025</v>
      </c>
      <c r="G24" s="317"/>
      <c r="H24" s="318">
        <f>H21/H20*100</f>
        <v>45.242175432891635</v>
      </c>
      <c r="I24" s="318">
        <f>I21/I20*100</f>
        <v>19.610816515994124</v>
      </c>
      <c r="J24" s="318">
        <f t="shared" ref="J24:Q24" si="5">J21/J20*100</f>
        <v>67.953991570221476</v>
      </c>
      <c r="K24" s="318">
        <f t="shared" si="5"/>
        <v>67.684429932193666</v>
      </c>
      <c r="L24" s="318">
        <f t="shared" si="5"/>
        <v>48.223140568466619</v>
      </c>
      <c r="M24" s="318" t="e">
        <f t="shared" si="5"/>
        <v>#DIV/0!</v>
      </c>
      <c r="N24" s="318">
        <v>0</v>
      </c>
      <c r="O24" s="318">
        <f t="shared" si="5"/>
        <v>41.716999999999999</v>
      </c>
      <c r="P24" s="318">
        <f t="shared" si="5"/>
        <v>67.651531977002904</v>
      </c>
      <c r="Q24" s="318">
        <f t="shared" si="5"/>
        <v>60.376969908738587</v>
      </c>
    </row>
    <row r="25" spans="1:17" ht="22.5" customHeight="1">
      <c r="A25" s="48"/>
      <c r="B25" s="48"/>
      <c r="C25" s="106" t="s">
        <v>5</v>
      </c>
      <c r="D25" s="107" t="s">
        <v>103</v>
      </c>
      <c r="E25" s="108" t="s">
        <v>104</v>
      </c>
      <c r="F25" s="107">
        <v>2025</v>
      </c>
      <c r="G25" s="109" t="s">
        <v>95</v>
      </c>
      <c r="H25" s="110">
        <v>0</v>
      </c>
      <c r="I25" s="110">
        <v>26895660</v>
      </c>
      <c r="J25" s="110">
        <v>1749831</v>
      </c>
      <c r="K25" s="110">
        <v>289389</v>
      </c>
      <c r="L25" s="110">
        <v>100853143</v>
      </c>
      <c r="M25" s="110">
        <v>0</v>
      </c>
      <c r="N25" s="110">
        <v>0</v>
      </c>
      <c r="O25" s="110">
        <v>0</v>
      </c>
      <c r="P25" s="110">
        <v>0</v>
      </c>
      <c r="Q25" s="111">
        <f t="shared" si="0"/>
        <v>129788023</v>
      </c>
    </row>
    <row r="26" spans="1:17" ht="24" customHeight="1">
      <c r="A26" s="48"/>
      <c r="B26" s="48"/>
      <c r="C26" s="106" t="s">
        <v>5</v>
      </c>
      <c r="D26" s="107" t="s">
        <v>103</v>
      </c>
      <c r="E26" s="108" t="s">
        <v>104</v>
      </c>
      <c r="F26" s="107">
        <v>2025</v>
      </c>
      <c r="G26" s="109" t="s">
        <v>96</v>
      </c>
      <c r="H26" s="110">
        <v>0</v>
      </c>
      <c r="I26" s="110">
        <v>12144000</v>
      </c>
      <c r="J26" s="110">
        <v>0</v>
      </c>
      <c r="K26" s="110">
        <v>0</v>
      </c>
      <c r="L26" s="110">
        <v>2144777</v>
      </c>
      <c r="M26" s="110">
        <v>0</v>
      </c>
      <c r="N26" s="110">
        <v>0</v>
      </c>
      <c r="O26" s="110">
        <v>0</v>
      </c>
      <c r="P26" s="110">
        <v>0</v>
      </c>
      <c r="Q26" s="111">
        <f t="shared" si="0"/>
        <v>14288777</v>
      </c>
    </row>
    <row r="27" spans="1:17">
      <c r="A27" s="48"/>
      <c r="B27" s="376"/>
      <c r="C27" s="376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</row>
    <row r="28" spans="1:17">
      <c r="A28" s="48"/>
      <c r="B28" s="90"/>
      <c r="C28" s="90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</row>
    <row r="29" spans="1:17">
      <c r="A29" s="3"/>
      <c r="B29" s="3"/>
      <c r="C29" s="3"/>
      <c r="D29" s="3"/>
      <c r="E29" s="364" t="s">
        <v>73</v>
      </c>
      <c r="F29" s="44" t="s">
        <v>70</v>
      </c>
      <c r="G29" s="375"/>
      <c r="H29" s="375"/>
      <c r="I29" s="364" t="s">
        <v>69</v>
      </c>
      <c r="J29" s="44" t="s">
        <v>70</v>
      </c>
      <c r="K29" s="375"/>
      <c r="L29" s="375"/>
      <c r="M29" s="3"/>
      <c r="N29" s="3"/>
      <c r="O29" s="3"/>
      <c r="P29" s="3"/>
      <c r="Q29" s="3"/>
    </row>
    <row r="30" spans="1:17">
      <c r="A30" s="3"/>
      <c r="B30" s="3"/>
      <c r="C30" s="3"/>
      <c r="D30" s="3"/>
      <c r="E30" s="364"/>
      <c r="F30" s="44" t="s">
        <v>71</v>
      </c>
      <c r="G30" s="357"/>
      <c r="H30" s="357"/>
      <c r="I30" s="364"/>
      <c r="J30" s="44" t="s">
        <v>71</v>
      </c>
      <c r="K30" s="357"/>
      <c r="L30" s="357"/>
      <c r="M30" s="3"/>
      <c r="N30" s="3"/>
      <c r="O30" s="3"/>
      <c r="P30" s="3"/>
      <c r="Q30" s="3"/>
    </row>
    <row r="31" spans="1:17">
      <c r="A31" s="3"/>
      <c r="B31" s="3"/>
      <c r="C31" s="3"/>
      <c r="D31" s="3"/>
      <c r="E31" s="364"/>
      <c r="F31" s="44" t="s">
        <v>72</v>
      </c>
      <c r="G31" s="357"/>
      <c r="H31" s="357"/>
      <c r="I31" s="364"/>
      <c r="J31" s="44" t="s">
        <v>72</v>
      </c>
      <c r="K31" s="357"/>
      <c r="L31" s="357"/>
      <c r="M31" s="3"/>
      <c r="N31" s="3"/>
      <c r="O31" s="3"/>
      <c r="P31" s="3"/>
      <c r="Q31" s="3"/>
    </row>
    <row r="32" spans="1:17">
      <c r="A32" s="48"/>
      <c r="B32" s="48"/>
      <c r="C32" s="376"/>
      <c r="D32" s="376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</row>
  </sheetData>
  <mergeCells count="19">
    <mergeCell ref="C32:D32"/>
    <mergeCell ref="B27:C27"/>
    <mergeCell ref="E29:E31"/>
    <mergeCell ref="G29:H29"/>
    <mergeCell ref="I29:I31"/>
    <mergeCell ref="K29:L29"/>
    <mergeCell ref="G30:H30"/>
    <mergeCell ref="K30:L30"/>
    <mergeCell ref="G31:H31"/>
    <mergeCell ref="K31:L31"/>
    <mergeCell ref="C2:Q2"/>
    <mergeCell ref="C3:Q3"/>
    <mergeCell ref="A4:B5"/>
    <mergeCell ref="C4:C6"/>
    <mergeCell ref="D4:D6"/>
    <mergeCell ref="E4:E6"/>
    <mergeCell ref="F4:F5"/>
    <mergeCell ref="G4:G6"/>
    <mergeCell ref="H4:Q4"/>
  </mergeCells>
  <pageMargins left="0.28999999999999998" right="0.17" top="0.44" bottom="0.27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2CEE7-7F35-47B0-976D-FDE1720E3AF3}">
  <dimension ref="A1:S48"/>
  <sheetViews>
    <sheetView topLeftCell="C28" workbookViewId="0">
      <selection activeCell="N45" sqref="N45:P45"/>
    </sheetView>
  </sheetViews>
  <sheetFormatPr defaultRowHeight="15"/>
  <cols>
    <col min="1" max="2" width="0" hidden="1" customWidth="1"/>
    <col min="3" max="3" width="5.7109375" customWidth="1"/>
    <col min="4" max="4" width="7.140625" customWidth="1"/>
    <col min="5" max="5" width="31.140625" customWidth="1"/>
    <col min="6" max="6" width="6.7109375" customWidth="1"/>
    <col min="7" max="7" width="15" customWidth="1"/>
    <col min="9" max="9" width="10.85546875" customWidth="1"/>
    <col min="10" max="10" width="12" customWidth="1"/>
    <col min="11" max="11" width="10.5703125" customWidth="1"/>
    <col min="12" max="12" width="11.42578125" customWidth="1"/>
    <col min="13" max="13" width="6.140625" customWidth="1"/>
    <col min="14" max="14" width="5.85546875" customWidth="1"/>
    <col min="16" max="16" width="10.5703125" customWidth="1"/>
    <col min="17" max="17" width="11.5703125" customWidth="1"/>
  </cols>
  <sheetData>
    <row r="1" spans="1:17">
      <c r="A1" s="50"/>
      <c r="B1" s="50"/>
      <c r="C1" s="51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>
      <c r="A2" s="3"/>
      <c r="B2" s="3"/>
      <c r="C2" s="368" t="s">
        <v>115</v>
      </c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</row>
    <row r="3" spans="1:17" ht="15.75" thickBot="1">
      <c r="A3" s="3"/>
      <c r="B3" s="3"/>
      <c r="C3" s="369" t="s">
        <v>559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</row>
    <row r="4" spans="1:17" ht="37.5" thickTop="1" thickBot="1">
      <c r="A4" s="377"/>
      <c r="B4" s="377"/>
      <c r="C4" s="112" t="s">
        <v>116</v>
      </c>
      <c r="D4" s="113" t="s">
        <v>117</v>
      </c>
      <c r="E4" s="113" t="s">
        <v>118</v>
      </c>
      <c r="F4" s="113" t="s">
        <v>119</v>
      </c>
      <c r="G4" s="113" t="s">
        <v>120</v>
      </c>
      <c r="H4" s="114" t="s">
        <v>121</v>
      </c>
      <c r="I4" s="114" t="s">
        <v>122</v>
      </c>
      <c r="J4" s="114" t="s">
        <v>123</v>
      </c>
      <c r="K4" s="114" t="s">
        <v>124</v>
      </c>
      <c r="L4" s="114" t="s">
        <v>125</v>
      </c>
      <c r="M4" s="116" t="s">
        <v>126</v>
      </c>
      <c r="N4" s="114" t="s">
        <v>127</v>
      </c>
      <c r="O4" s="114" t="s">
        <v>128</v>
      </c>
      <c r="P4" s="114" t="s">
        <v>129</v>
      </c>
      <c r="Q4" s="115" t="s">
        <v>80</v>
      </c>
    </row>
    <row r="5" spans="1:17">
      <c r="A5" s="3"/>
      <c r="B5" s="3"/>
      <c r="C5" s="106" t="s">
        <v>5</v>
      </c>
      <c r="D5" s="107" t="s">
        <v>29</v>
      </c>
      <c r="E5" s="107" t="s">
        <v>30</v>
      </c>
      <c r="F5" s="107">
        <v>2025</v>
      </c>
      <c r="G5" s="109" t="s">
        <v>93</v>
      </c>
      <c r="H5" s="110">
        <v>2601000</v>
      </c>
      <c r="I5" s="110">
        <v>90248000</v>
      </c>
      <c r="J5" s="110">
        <v>1174240000</v>
      </c>
      <c r="K5" s="110">
        <v>194000000</v>
      </c>
      <c r="L5" s="110">
        <v>200755000</v>
      </c>
      <c r="M5" s="117">
        <v>0</v>
      </c>
      <c r="N5" s="110">
        <v>0</v>
      </c>
      <c r="O5" s="110">
        <v>3500000</v>
      </c>
      <c r="P5" s="110">
        <v>10000000</v>
      </c>
      <c r="Q5" s="111">
        <f>SUM(H5:P5)</f>
        <v>1675344000</v>
      </c>
    </row>
    <row r="6" spans="1:17">
      <c r="A6" s="3"/>
      <c r="B6" s="3"/>
      <c r="C6" s="106" t="s">
        <v>5</v>
      </c>
      <c r="D6" s="107" t="s">
        <v>29</v>
      </c>
      <c r="E6" s="107" t="s">
        <v>30</v>
      </c>
      <c r="F6" s="107">
        <v>2025</v>
      </c>
      <c r="G6" s="109" t="s">
        <v>94</v>
      </c>
      <c r="H6" s="269">
        <v>11601000</v>
      </c>
      <c r="I6" s="269">
        <v>86248000</v>
      </c>
      <c r="J6" s="269">
        <v>1172240000</v>
      </c>
      <c r="K6" s="269">
        <v>192780000</v>
      </c>
      <c r="L6" s="269">
        <v>210613000</v>
      </c>
      <c r="M6" s="269"/>
      <c r="N6" s="269"/>
      <c r="O6" s="269">
        <v>3500000</v>
      </c>
      <c r="P6" s="269">
        <v>20817220</v>
      </c>
      <c r="Q6" s="111">
        <f t="shared" ref="Q6:Q9" si="0">SUM(H6:P6)</f>
        <v>1697799220</v>
      </c>
    </row>
    <row r="7" spans="1:17">
      <c r="A7" s="3"/>
      <c r="B7" s="3"/>
      <c r="C7" s="106" t="s">
        <v>5</v>
      </c>
      <c r="D7" s="107" t="s">
        <v>29</v>
      </c>
      <c r="E7" s="107" t="s">
        <v>30</v>
      </c>
      <c r="F7" s="107">
        <v>2025</v>
      </c>
      <c r="G7" s="109" t="s">
        <v>130</v>
      </c>
      <c r="H7" s="269">
        <v>3855090</v>
      </c>
      <c r="I7" s="269">
        <v>945600</v>
      </c>
      <c r="J7" s="269">
        <v>738352671</v>
      </c>
      <c r="K7" s="269">
        <v>121303795</v>
      </c>
      <c r="L7" s="269">
        <v>124063429</v>
      </c>
      <c r="M7" s="269"/>
      <c r="N7" s="269"/>
      <c r="O7" s="269">
        <v>0</v>
      </c>
      <c r="P7" s="269">
        <v>10907960</v>
      </c>
      <c r="Q7" s="111">
        <f t="shared" si="0"/>
        <v>999428545</v>
      </c>
    </row>
    <row r="8" spans="1:17">
      <c r="A8" s="3"/>
      <c r="B8" s="3"/>
      <c r="C8" s="106" t="s">
        <v>5</v>
      </c>
      <c r="D8" s="107" t="s">
        <v>29</v>
      </c>
      <c r="E8" s="107" t="s">
        <v>30</v>
      </c>
      <c r="F8" s="107">
        <v>2025</v>
      </c>
      <c r="G8" s="109" t="s">
        <v>96</v>
      </c>
      <c r="H8" s="269">
        <v>0</v>
      </c>
      <c r="I8" s="269">
        <v>14239200</v>
      </c>
      <c r="J8" s="269">
        <v>0</v>
      </c>
      <c r="K8" s="269">
        <v>0</v>
      </c>
      <c r="L8" s="269">
        <v>18286375</v>
      </c>
      <c r="M8" s="269"/>
      <c r="N8" s="269"/>
      <c r="O8" s="269">
        <v>0</v>
      </c>
      <c r="P8" s="269">
        <v>0</v>
      </c>
      <c r="Q8" s="111">
        <f t="shared" si="0"/>
        <v>32525575</v>
      </c>
    </row>
    <row r="9" spans="1:17">
      <c r="A9" s="3"/>
      <c r="B9" s="3"/>
      <c r="C9" s="106" t="s">
        <v>5</v>
      </c>
      <c r="D9" s="107"/>
      <c r="E9" s="107" t="s">
        <v>101</v>
      </c>
      <c r="F9" s="107">
        <v>2025</v>
      </c>
      <c r="G9" s="109"/>
      <c r="H9" s="110">
        <f>H6-H7</f>
        <v>7745910</v>
      </c>
      <c r="I9" s="264">
        <f t="shared" ref="I9:P9" si="1">I6-I7</f>
        <v>85302400</v>
      </c>
      <c r="J9" s="264">
        <f t="shared" si="1"/>
        <v>433887329</v>
      </c>
      <c r="K9" s="264">
        <f t="shared" si="1"/>
        <v>71476205</v>
      </c>
      <c r="L9" s="264">
        <f t="shared" si="1"/>
        <v>86549571</v>
      </c>
      <c r="M9" s="264">
        <f t="shared" si="1"/>
        <v>0</v>
      </c>
      <c r="N9" s="264">
        <f t="shared" si="1"/>
        <v>0</v>
      </c>
      <c r="O9" s="264">
        <f t="shared" si="1"/>
        <v>3500000</v>
      </c>
      <c r="P9" s="264">
        <f t="shared" si="1"/>
        <v>9909260</v>
      </c>
      <c r="Q9" s="111">
        <f t="shared" si="0"/>
        <v>698370675</v>
      </c>
    </row>
    <row r="10" spans="1:17">
      <c r="A10" s="3"/>
      <c r="B10" s="3"/>
      <c r="C10" s="320" t="s">
        <v>5</v>
      </c>
      <c r="D10" s="321"/>
      <c r="E10" s="321" t="s">
        <v>102</v>
      </c>
      <c r="F10" s="321">
        <v>2025</v>
      </c>
      <c r="G10" s="317"/>
      <c r="H10" s="318">
        <f>H7/H6*100</f>
        <v>33.230669769847424</v>
      </c>
      <c r="I10" s="318">
        <f t="shared" ref="I10:Q10" si="2">I7/I6*100</f>
        <v>1.0963732492347649</v>
      </c>
      <c r="J10" s="318">
        <f t="shared" si="2"/>
        <v>62.986476404149315</v>
      </c>
      <c r="K10" s="318">
        <f t="shared" si="2"/>
        <v>62.923433447453057</v>
      </c>
      <c r="L10" s="318">
        <f t="shared" si="2"/>
        <v>58.905874281264694</v>
      </c>
      <c r="M10" s="318">
        <v>0</v>
      </c>
      <c r="N10" s="318">
        <v>0</v>
      </c>
      <c r="O10" s="318">
        <f t="shared" si="2"/>
        <v>0</v>
      </c>
      <c r="P10" s="318">
        <f t="shared" si="2"/>
        <v>52.398735277813266</v>
      </c>
      <c r="Q10" s="319">
        <f t="shared" si="2"/>
        <v>58.866121107064707</v>
      </c>
    </row>
    <row r="11" spans="1:17">
      <c r="A11" s="3"/>
      <c r="B11" s="3"/>
      <c r="C11" s="106" t="s">
        <v>5</v>
      </c>
      <c r="D11" s="107"/>
      <c r="E11" s="107" t="s">
        <v>131</v>
      </c>
      <c r="F11" s="107">
        <v>2025</v>
      </c>
      <c r="G11" s="109" t="s">
        <v>130</v>
      </c>
      <c r="H11" s="110">
        <v>0</v>
      </c>
      <c r="I11" s="110">
        <v>651660</v>
      </c>
      <c r="J11" s="110">
        <v>1749831</v>
      </c>
      <c r="K11" s="110">
        <v>289389</v>
      </c>
      <c r="L11" s="110">
        <v>3424236</v>
      </c>
      <c r="M11" s="118">
        <v>0</v>
      </c>
      <c r="N11" s="110">
        <v>0</v>
      </c>
      <c r="O11" s="110">
        <v>0</v>
      </c>
      <c r="P11" s="110">
        <v>0</v>
      </c>
      <c r="Q11" s="111">
        <f>SUM(H11:P11)</f>
        <v>6115116</v>
      </c>
    </row>
    <row r="12" spans="1:17">
      <c r="A12" s="3"/>
      <c r="B12" s="3"/>
      <c r="C12" s="106" t="s">
        <v>5</v>
      </c>
      <c r="D12" s="107" t="s">
        <v>31</v>
      </c>
      <c r="E12" s="107" t="s">
        <v>32</v>
      </c>
      <c r="F12" s="107">
        <v>2025</v>
      </c>
      <c r="G12" s="109" t="s">
        <v>93</v>
      </c>
      <c r="H12" s="110">
        <v>0</v>
      </c>
      <c r="I12" s="110">
        <v>32000000</v>
      </c>
      <c r="J12" s="110">
        <v>499270000</v>
      </c>
      <c r="K12" s="110">
        <v>85320000</v>
      </c>
      <c r="L12" s="110">
        <v>86737000</v>
      </c>
      <c r="M12" s="118">
        <v>0</v>
      </c>
      <c r="N12" s="110">
        <v>0</v>
      </c>
      <c r="O12" s="110">
        <v>0</v>
      </c>
      <c r="P12" s="110">
        <v>0</v>
      </c>
      <c r="Q12" s="111">
        <f>SUM(H12:P12)</f>
        <v>703327000</v>
      </c>
    </row>
    <row r="13" spans="1:17">
      <c r="A13" s="3"/>
      <c r="B13" s="3"/>
      <c r="C13" s="106" t="s">
        <v>5</v>
      </c>
      <c r="D13" s="107" t="s">
        <v>31</v>
      </c>
      <c r="E13" s="107" t="s">
        <v>32</v>
      </c>
      <c r="F13" s="107">
        <v>2025</v>
      </c>
      <c r="G13" s="109" t="s">
        <v>94</v>
      </c>
      <c r="H13" s="269">
        <v>0</v>
      </c>
      <c r="I13" s="269">
        <v>32000000</v>
      </c>
      <c r="J13" s="269">
        <v>499270000</v>
      </c>
      <c r="K13" s="269">
        <v>85320000</v>
      </c>
      <c r="L13" s="269">
        <v>86705000</v>
      </c>
      <c r="M13" s="269">
        <v>0</v>
      </c>
      <c r="N13" s="269">
        <v>0</v>
      </c>
      <c r="O13" s="269">
        <v>0</v>
      </c>
      <c r="P13" s="269">
        <v>2752000</v>
      </c>
      <c r="Q13" s="111">
        <f t="shared" ref="Q13:Q16" si="3">SUM(H13:P13)</f>
        <v>706047000</v>
      </c>
    </row>
    <row r="14" spans="1:17">
      <c r="A14" s="3"/>
      <c r="B14" s="3"/>
      <c r="C14" s="106" t="s">
        <v>5</v>
      </c>
      <c r="D14" s="107" t="s">
        <v>31</v>
      </c>
      <c r="E14" s="107" t="s">
        <v>32</v>
      </c>
      <c r="F14" s="107">
        <v>2025</v>
      </c>
      <c r="G14" s="109" t="s">
        <v>130</v>
      </c>
      <c r="H14" s="269">
        <v>1587700</v>
      </c>
      <c r="I14" s="269">
        <v>3802386</v>
      </c>
      <c r="J14" s="269">
        <v>314480331</v>
      </c>
      <c r="K14" s="269">
        <v>52011599</v>
      </c>
      <c r="L14" s="269">
        <v>39501503</v>
      </c>
      <c r="M14" s="269">
        <v>0</v>
      </c>
      <c r="N14" s="269">
        <v>0</v>
      </c>
      <c r="O14" s="269">
        <v>0</v>
      </c>
      <c r="P14" s="269">
        <v>1745270</v>
      </c>
      <c r="Q14" s="111">
        <f t="shared" si="3"/>
        <v>413128789</v>
      </c>
    </row>
    <row r="15" spans="1:17">
      <c r="A15" s="3"/>
      <c r="B15" s="3"/>
      <c r="C15" s="106" t="s">
        <v>5</v>
      </c>
      <c r="D15" s="107" t="s">
        <v>31</v>
      </c>
      <c r="E15" s="107" t="s">
        <v>32</v>
      </c>
      <c r="F15" s="107">
        <v>2025</v>
      </c>
      <c r="G15" s="109" t="s">
        <v>96</v>
      </c>
      <c r="H15" s="269">
        <v>0</v>
      </c>
      <c r="I15" s="269">
        <v>0</v>
      </c>
      <c r="J15" s="269">
        <v>0</v>
      </c>
      <c r="K15" s="269">
        <v>0</v>
      </c>
      <c r="L15" s="269">
        <v>10089145</v>
      </c>
      <c r="M15" s="269">
        <v>0</v>
      </c>
      <c r="N15" s="269">
        <v>0</v>
      </c>
      <c r="O15" s="269">
        <v>0</v>
      </c>
      <c r="P15" s="269">
        <v>0</v>
      </c>
      <c r="Q15" s="111">
        <f t="shared" si="3"/>
        <v>10089145</v>
      </c>
    </row>
    <row r="16" spans="1:17">
      <c r="A16" s="3"/>
      <c r="B16" s="3"/>
      <c r="C16" s="106" t="s">
        <v>5</v>
      </c>
      <c r="D16" s="107"/>
      <c r="E16" s="107" t="s">
        <v>101</v>
      </c>
      <c r="F16" s="107">
        <v>2025</v>
      </c>
      <c r="G16" s="109"/>
      <c r="H16" s="269">
        <f>H13-H14</f>
        <v>-1587700</v>
      </c>
      <c r="I16" s="269">
        <f t="shared" ref="I16:P16" si="4">I13-I14</f>
        <v>28197614</v>
      </c>
      <c r="J16" s="269">
        <f t="shared" si="4"/>
        <v>184789669</v>
      </c>
      <c r="K16" s="269">
        <f t="shared" si="4"/>
        <v>33308401</v>
      </c>
      <c r="L16" s="269">
        <f t="shared" si="4"/>
        <v>47203497</v>
      </c>
      <c r="M16" s="269">
        <f t="shared" si="4"/>
        <v>0</v>
      </c>
      <c r="N16" s="269">
        <f t="shared" si="4"/>
        <v>0</v>
      </c>
      <c r="O16" s="269">
        <f t="shared" si="4"/>
        <v>0</v>
      </c>
      <c r="P16" s="269">
        <f t="shared" si="4"/>
        <v>1006730</v>
      </c>
      <c r="Q16" s="111">
        <f t="shared" si="3"/>
        <v>292918211</v>
      </c>
    </row>
    <row r="17" spans="1:17">
      <c r="A17" s="3"/>
      <c r="B17" s="3"/>
      <c r="C17" s="320" t="s">
        <v>5</v>
      </c>
      <c r="D17" s="321"/>
      <c r="E17" s="321" t="s">
        <v>102</v>
      </c>
      <c r="F17" s="321">
        <v>2025</v>
      </c>
      <c r="G17" s="317"/>
      <c r="H17" s="318"/>
      <c r="I17" s="318">
        <f t="shared" ref="I17:Q17" si="5">I14/I13*100</f>
        <v>11.882456249999999</v>
      </c>
      <c r="J17" s="318">
        <f t="shared" si="5"/>
        <v>62.988028721934022</v>
      </c>
      <c r="K17" s="318">
        <f t="shared" si="5"/>
        <v>60.960617674636666</v>
      </c>
      <c r="L17" s="318">
        <f t="shared" si="5"/>
        <v>45.558506429848336</v>
      </c>
      <c r="M17" s="318">
        <v>0</v>
      </c>
      <c r="N17" s="318">
        <v>0</v>
      </c>
      <c r="O17" s="318">
        <v>0</v>
      </c>
      <c r="P17" s="318">
        <f t="shared" si="5"/>
        <v>63.418241279069761</v>
      </c>
      <c r="Q17" s="319">
        <f t="shared" si="5"/>
        <v>58.512930300674036</v>
      </c>
    </row>
    <row r="18" spans="1:17">
      <c r="A18" s="3"/>
      <c r="B18" s="3"/>
      <c r="C18" s="106" t="s">
        <v>5</v>
      </c>
      <c r="D18" s="107" t="s">
        <v>33</v>
      </c>
      <c r="E18" s="107" t="s">
        <v>34</v>
      </c>
      <c r="F18" s="107">
        <v>2025</v>
      </c>
      <c r="G18" s="109" t="s">
        <v>93</v>
      </c>
      <c r="H18" s="110">
        <v>0</v>
      </c>
      <c r="I18" s="110">
        <v>202000000</v>
      </c>
      <c r="J18" s="110">
        <v>468442000</v>
      </c>
      <c r="K18" s="110">
        <v>79480000</v>
      </c>
      <c r="L18" s="110">
        <v>80820000</v>
      </c>
      <c r="M18" s="118">
        <v>0</v>
      </c>
      <c r="N18" s="110">
        <v>0</v>
      </c>
      <c r="O18" s="110">
        <v>0</v>
      </c>
      <c r="P18" s="110">
        <v>0</v>
      </c>
      <c r="Q18" s="111">
        <f>SUM(H18:P18)</f>
        <v>830742000</v>
      </c>
    </row>
    <row r="19" spans="1:17">
      <c r="A19" s="3"/>
      <c r="B19" s="3"/>
      <c r="C19" s="106" t="s">
        <v>5</v>
      </c>
      <c r="D19" s="107" t="s">
        <v>33</v>
      </c>
      <c r="E19" s="107" t="s">
        <v>34</v>
      </c>
      <c r="F19" s="107">
        <v>2025</v>
      </c>
      <c r="G19" s="109" t="s">
        <v>94</v>
      </c>
      <c r="H19" s="269">
        <v>0</v>
      </c>
      <c r="I19" s="269">
        <v>202000000</v>
      </c>
      <c r="J19" s="269">
        <v>535442000</v>
      </c>
      <c r="K19" s="269">
        <v>79480000</v>
      </c>
      <c r="L19" s="269">
        <v>80820000</v>
      </c>
      <c r="M19" s="269">
        <v>0</v>
      </c>
      <c r="N19" s="269">
        <v>0</v>
      </c>
      <c r="O19" s="269">
        <v>0</v>
      </c>
      <c r="P19" s="269">
        <v>800000</v>
      </c>
      <c r="Q19" s="111">
        <f t="shared" ref="Q19:Q22" si="6">SUM(H19:P19)</f>
        <v>898542000</v>
      </c>
    </row>
    <row r="20" spans="1:17">
      <c r="A20" s="3"/>
      <c r="B20" s="3"/>
      <c r="C20" s="106" t="s">
        <v>5</v>
      </c>
      <c r="D20" s="107" t="s">
        <v>33</v>
      </c>
      <c r="E20" s="107" t="s">
        <v>34</v>
      </c>
      <c r="F20" s="107">
        <v>2025</v>
      </c>
      <c r="G20" s="109" t="s">
        <v>130</v>
      </c>
      <c r="H20" s="269">
        <v>0</v>
      </c>
      <c r="I20" s="269">
        <v>61220201</v>
      </c>
      <c r="J20" s="269">
        <v>411774154</v>
      </c>
      <c r="K20" s="269">
        <v>68193407</v>
      </c>
      <c r="L20" s="269">
        <v>8294442</v>
      </c>
      <c r="M20" s="269">
        <v>0</v>
      </c>
      <c r="N20" s="269">
        <v>0</v>
      </c>
      <c r="O20" s="269">
        <v>0</v>
      </c>
      <c r="P20" s="269">
        <v>747384</v>
      </c>
      <c r="Q20" s="111">
        <f t="shared" si="6"/>
        <v>550229588</v>
      </c>
    </row>
    <row r="21" spans="1:17">
      <c r="A21" s="3"/>
      <c r="B21" s="3"/>
      <c r="C21" s="106" t="s">
        <v>5</v>
      </c>
      <c r="D21" s="107" t="s">
        <v>33</v>
      </c>
      <c r="E21" s="107" t="s">
        <v>34</v>
      </c>
      <c r="F21" s="107">
        <v>2025</v>
      </c>
      <c r="G21" s="109" t="s">
        <v>96</v>
      </c>
      <c r="H21" s="269">
        <v>0</v>
      </c>
      <c r="I21" s="269">
        <v>140779799</v>
      </c>
      <c r="J21" s="269">
        <v>0</v>
      </c>
      <c r="K21" s="269">
        <v>0</v>
      </c>
      <c r="L21" s="269">
        <v>6733368</v>
      </c>
      <c r="M21" s="269">
        <v>0</v>
      </c>
      <c r="N21" s="269">
        <v>0</v>
      </c>
      <c r="O21" s="269">
        <v>0</v>
      </c>
      <c r="P21" s="269">
        <v>0</v>
      </c>
      <c r="Q21" s="111">
        <f t="shared" si="6"/>
        <v>147513167</v>
      </c>
    </row>
    <row r="22" spans="1:17">
      <c r="A22" s="3"/>
      <c r="B22" s="3"/>
      <c r="C22" s="106" t="s">
        <v>5</v>
      </c>
      <c r="D22" s="107"/>
      <c r="E22" s="107" t="s">
        <v>101</v>
      </c>
      <c r="F22" s="107">
        <v>2025</v>
      </c>
      <c r="G22" s="109"/>
      <c r="H22" s="269">
        <f>H19-H20</f>
        <v>0</v>
      </c>
      <c r="I22" s="269">
        <f t="shared" ref="I22:P22" si="7">I19-I20</f>
        <v>140779799</v>
      </c>
      <c r="J22" s="269">
        <f t="shared" si="7"/>
        <v>123667846</v>
      </c>
      <c r="K22" s="269">
        <f t="shared" si="7"/>
        <v>11286593</v>
      </c>
      <c r="L22" s="269">
        <f t="shared" si="7"/>
        <v>72525558</v>
      </c>
      <c r="M22" s="269">
        <f t="shared" si="7"/>
        <v>0</v>
      </c>
      <c r="N22" s="269">
        <f t="shared" si="7"/>
        <v>0</v>
      </c>
      <c r="O22" s="269">
        <f t="shared" si="7"/>
        <v>0</v>
      </c>
      <c r="P22" s="269">
        <f t="shared" si="7"/>
        <v>52616</v>
      </c>
      <c r="Q22" s="111">
        <f t="shared" si="6"/>
        <v>348312412</v>
      </c>
    </row>
    <row r="23" spans="1:17">
      <c r="A23" s="3"/>
      <c r="B23" s="3"/>
      <c r="C23" s="320" t="s">
        <v>5</v>
      </c>
      <c r="D23" s="321"/>
      <c r="E23" s="321" t="s">
        <v>102</v>
      </c>
      <c r="F23" s="321">
        <v>2025</v>
      </c>
      <c r="G23" s="317"/>
      <c r="H23" s="318">
        <v>0</v>
      </c>
      <c r="I23" s="318">
        <f t="shared" ref="I23:Q23" si="8">I20/I19*100</f>
        <v>30.307030198019802</v>
      </c>
      <c r="J23" s="318">
        <f t="shared" si="8"/>
        <v>76.903596281203193</v>
      </c>
      <c r="K23" s="318">
        <f t="shared" si="8"/>
        <v>85.79945520885758</v>
      </c>
      <c r="L23" s="318">
        <f t="shared" si="8"/>
        <v>10.262858203414996</v>
      </c>
      <c r="M23" s="318">
        <v>0</v>
      </c>
      <c r="N23" s="318">
        <v>0</v>
      </c>
      <c r="O23" s="318">
        <v>0</v>
      </c>
      <c r="P23" s="318">
        <f t="shared" si="8"/>
        <v>93.423000000000002</v>
      </c>
      <c r="Q23" s="319">
        <f t="shared" si="8"/>
        <v>61.235822922022564</v>
      </c>
    </row>
    <row r="24" spans="1:17">
      <c r="A24" s="3"/>
      <c r="B24" s="3"/>
      <c r="C24" s="106" t="s">
        <v>5</v>
      </c>
      <c r="D24" s="107" t="s">
        <v>35</v>
      </c>
      <c r="E24" s="107" t="s">
        <v>36</v>
      </c>
      <c r="F24" s="107">
        <v>2025</v>
      </c>
      <c r="G24" s="109" t="s">
        <v>93</v>
      </c>
      <c r="H24" s="110">
        <v>700000</v>
      </c>
      <c r="I24" s="110">
        <v>2393427000</v>
      </c>
      <c r="J24" s="110">
        <v>15294449000</v>
      </c>
      <c r="K24" s="110">
        <v>2508370000</v>
      </c>
      <c r="L24" s="110">
        <v>4350193000</v>
      </c>
      <c r="M24" s="118">
        <v>0</v>
      </c>
      <c r="N24" s="110">
        <v>0</v>
      </c>
      <c r="O24" s="110">
        <v>10000000</v>
      </c>
      <c r="P24" s="110">
        <v>700000000</v>
      </c>
      <c r="Q24" s="111">
        <f>SUM(H24:P24)</f>
        <v>25257139000</v>
      </c>
    </row>
    <row r="25" spans="1:17">
      <c r="A25" s="3"/>
      <c r="B25" s="3"/>
      <c r="C25" s="106" t="s">
        <v>5</v>
      </c>
      <c r="D25" s="107" t="s">
        <v>35</v>
      </c>
      <c r="E25" s="107" t="s">
        <v>36</v>
      </c>
      <c r="F25" s="107">
        <v>2025</v>
      </c>
      <c r="G25" s="109" t="s">
        <v>94</v>
      </c>
      <c r="H25" s="269">
        <v>700000</v>
      </c>
      <c r="I25" s="269">
        <v>2393427000</v>
      </c>
      <c r="J25" s="269">
        <v>15325013000</v>
      </c>
      <c r="K25" s="269">
        <v>2513474000</v>
      </c>
      <c r="L25" s="269">
        <v>4358693000</v>
      </c>
      <c r="M25" s="269"/>
      <c r="N25" s="269"/>
      <c r="O25" s="269">
        <v>10000000</v>
      </c>
      <c r="P25" s="269">
        <v>729400000</v>
      </c>
      <c r="Q25" s="111">
        <f t="shared" ref="Q25:Q30" si="9">SUM(H25:P25)</f>
        <v>25330707000</v>
      </c>
    </row>
    <row r="26" spans="1:17">
      <c r="A26" s="3"/>
      <c r="B26" s="3"/>
      <c r="C26" s="106" t="s">
        <v>5</v>
      </c>
      <c r="D26" s="107" t="s">
        <v>35</v>
      </c>
      <c r="E26" s="107" t="s">
        <v>36</v>
      </c>
      <c r="F26" s="107">
        <v>2025</v>
      </c>
      <c r="G26" s="109" t="s">
        <v>130</v>
      </c>
      <c r="H26" s="269">
        <v>122000</v>
      </c>
      <c r="I26" s="269">
        <v>420657488</v>
      </c>
      <c r="J26" s="269">
        <v>10499172748</v>
      </c>
      <c r="K26" s="269">
        <v>1713503844</v>
      </c>
      <c r="L26" s="269">
        <v>2072362627</v>
      </c>
      <c r="M26" s="269"/>
      <c r="N26" s="269"/>
      <c r="O26" s="269">
        <v>5631795</v>
      </c>
      <c r="P26" s="269">
        <v>499124730</v>
      </c>
      <c r="Q26" s="111">
        <f t="shared" si="9"/>
        <v>15210575232</v>
      </c>
    </row>
    <row r="27" spans="1:17">
      <c r="A27" s="3"/>
      <c r="B27" s="3"/>
      <c r="C27" s="106" t="s">
        <v>5</v>
      </c>
      <c r="D27" s="107" t="s">
        <v>35</v>
      </c>
      <c r="E27" s="107" t="s">
        <v>36</v>
      </c>
      <c r="F27" s="107">
        <v>2025</v>
      </c>
      <c r="G27" s="109" t="s">
        <v>96</v>
      </c>
      <c r="H27" s="269">
        <v>0</v>
      </c>
      <c r="I27" s="269">
        <v>247844562</v>
      </c>
      <c r="J27" s="269">
        <v>0</v>
      </c>
      <c r="K27" s="269">
        <v>0</v>
      </c>
      <c r="L27" s="269">
        <v>539849429</v>
      </c>
      <c r="M27" s="269"/>
      <c r="N27" s="269"/>
      <c r="O27" s="269">
        <v>0</v>
      </c>
      <c r="P27" s="269">
        <v>0</v>
      </c>
      <c r="Q27" s="111">
        <f t="shared" si="9"/>
        <v>787693991</v>
      </c>
    </row>
    <row r="28" spans="1:17">
      <c r="A28" s="3"/>
      <c r="B28" s="3"/>
      <c r="C28" s="106" t="s">
        <v>5</v>
      </c>
      <c r="D28" s="107"/>
      <c r="E28" s="107" t="s">
        <v>101</v>
      </c>
      <c r="F28" s="107">
        <v>2025</v>
      </c>
      <c r="G28" s="109"/>
      <c r="H28" s="269">
        <f>H25-H26</f>
        <v>578000</v>
      </c>
      <c r="I28" s="269">
        <f t="shared" ref="I28:P28" si="10">I25-I26</f>
        <v>1972769512</v>
      </c>
      <c r="J28" s="269">
        <f t="shared" si="10"/>
        <v>4825840252</v>
      </c>
      <c r="K28" s="269">
        <f t="shared" si="10"/>
        <v>799970156</v>
      </c>
      <c r="L28" s="269">
        <f t="shared" si="10"/>
        <v>2286330373</v>
      </c>
      <c r="M28" s="269">
        <f t="shared" si="10"/>
        <v>0</v>
      </c>
      <c r="N28" s="269">
        <f t="shared" si="10"/>
        <v>0</v>
      </c>
      <c r="O28" s="269">
        <f t="shared" si="10"/>
        <v>4368205</v>
      </c>
      <c r="P28" s="269">
        <f t="shared" si="10"/>
        <v>230275270</v>
      </c>
      <c r="Q28" s="111">
        <f t="shared" si="9"/>
        <v>10120131768</v>
      </c>
    </row>
    <row r="29" spans="1:17">
      <c r="A29" s="3"/>
      <c r="B29" s="3"/>
      <c r="C29" s="320" t="s">
        <v>5</v>
      </c>
      <c r="D29" s="321"/>
      <c r="E29" s="321" t="s">
        <v>102</v>
      </c>
      <c r="F29" s="321">
        <v>2025</v>
      </c>
      <c r="G29" s="317"/>
      <c r="H29" s="318">
        <f>H26/H25*100</f>
        <v>17.428571428571431</v>
      </c>
      <c r="I29" s="318">
        <f t="shared" ref="I29:Q29" si="11">I26/I25*100</f>
        <v>17.575530316988988</v>
      </c>
      <c r="J29" s="318">
        <f t="shared" si="11"/>
        <v>68.510041381367841</v>
      </c>
      <c r="K29" s="318">
        <f t="shared" si="11"/>
        <v>68.172730014314851</v>
      </c>
      <c r="L29" s="318">
        <f t="shared" si="11"/>
        <v>47.545505659609425</v>
      </c>
      <c r="M29" s="318">
        <v>0</v>
      </c>
      <c r="N29" s="318">
        <v>0</v>
      </c>
      <c r="O29" s="318">
        <f t="shared" si="11"/>
        <v>56.317950000000003</v>
      </c>
      <c r="P29" s="318">
        <f t="shared" si="11"/>
        <v>68.429494104743625</v>
      </c>
      <c r="Q29" s="319">
        <f t="shared" si="11"/>
        <v>60.047969573056136</v>
      </c>
    </row>
    <row r="30" spans="1:17">
      <c r="A30" s="3"/>
      <c r="B30" s="3"/>
      <c r="C30" s="106" t="s">
        <v>5</v>
      </c>
      <c r="D30" s="107"/>
      <c r="E30" s="107" t="s">
        <v>131</v>
      </c>
      <c r="F30" s="107">
        <v>2025</v>
      </c>
      <c r="G30" s="109" t="s">
        <v>130</v>
      </c>
      <c r="H30" s="110">
        <v>0</v>
      </c>
      <c r="I30" s="110">
        <v>26244000</v>
      </c>
      <c r="J30" s="110">
        <v>0</v>
      </c>
      <c r="K30" s="110">
        <v>0</v>
      </c>
      <c r="L30" s="110">
        <v>97428907</v>
      </c>
      <c r="M30" s="118">
        <v>0</v>
      </c>
      <c r="N30" s="110">
        <v>0</v>
      </c>
      <c r="O30" s="110">
        <v>0</v>
      </c>
      <c r="P30" s="110">
        <v>0</v>
      </c>
      <c r="Q30" s="111">
        <f t="shared" si="9"/>
        <v>123672907</v>
      </c>
    </row>
    <row r="31" spans="1:17">
      <c r="A31" s="3"/>
      <c r="B31" s="3"/>
      <c r="C31" s="106" t="s">
        <v>5</v>
      </c>
      <c r="D31" s="107" t="s">
        <v>37</v>
      </c>
      <c r="E31" s="107" t="s">
        <v>38</v>
      </c>
      <c r="F31" s="107">
        <v>2025</v>
      </c>
      <c r="G31" s="109" t="s">
        <v>93</v>
      </c>
      <c r="H31" s="110">
        <v>0</v>
      </c>
      <c r="I31" s="110">
        <v>60000000</v>
      </c>
      <c r="J31" s="110">
        <v>1800690000</v>
      </c>
      <c r="K31" s="110">
        <v>307410000</v>
      </c>
      <c r="L31" s="110">
        <v>351700000</v>
      </c>
      <c r="M31" s="118">
        <v>0</v>
      </c>
      <c r="N31" s="110">
        <v>0</v>
      </c>
      <c r="O31" s="110">
        <v>0</v>
      </c>
      <c r="P31" s="110">
        <v>20200000</v>
      </c>
      <c r="Q31" s="111">
        <f>SUM(H31:P31)</f>
        <v>2540000000</v>
      </c>
    </row>
    <row r="32" spans="1:17">
      <c r="A32" s="3"/>
      <c r="B32" s="3"/>
      <c r="C32" s="106" t="s">
        <v>5</v>
      </c>
      <c r="D32" s="107" t="s">
        <v>37</v>
      </c>
      <c r="E32" s="107" t="s">
        <v>38</v>
      </c>
      <c r="F32" s="107">
        <v>2025</v>
      </c>
      <c r="G32" s="109" t="s">
        <v>94</v>
      </c>
      <c r="H32" s="264"/>
      <c r="I32" s="269">
        <v>60000000</v>
      </c>
      <c r="J32" s="269">
        <v>1800690000</v>
      </c>
      <c r="K32" s="269">
        <v>307410000</v>
      </c>
      <c r="L32" s="269">
        <v>351700000</v>
      </c>
      <c r="M32" s="269">
        <v>0</v>
      </c>
      <c r="N32" s="269">
        <v>0</v>
      </c>
      <c r="O32" s="269">
        <v>0</v>
      </c>
      <c r="P32" s="269">
        <v>22200000</v>
      </c>
      <c r="Q32" s="111">
        <f t="shared" ref="Q32:Q35" si="12">SUM(H32:P32)</f>
        <v>2542000000</v>
      </c>
    </row>
    <row r="33" spans="1:19">
      <c r="A33" s="3"/>
      <c r="B33" s="3"/>
      <c r="C33" s="106" t="s">
        <v>5</v>
      </c>
      <c r="D33" s="107" t="s">
        <v>37</v>
      </c>
      <c r="E33" s="107" t="s">
        <v>38</v>
      </c>
      <c r="F33" s="107">
        <v>2025</v>
      </c>
      <c r="G33" s="109" t="s">
        <v>130</v>
      </c>
      <c r="H33" s="264"/>
      <c r="I33" s="269">
        <v>57314640</v>
      </c>
      <c r="J33" s="269">
        <v>1173530845</v>
      </c>
      <c r="K33" s="269">
        <v>196312594</v>
      </c>
      <c r="L33" s="269">
        <v>209627456</v>
      </c>
      <c r="M33" s="269">
        <v>0</v>
      </c>
      <c r="N33" s="269">
        <v>0</v>
      </c>
      <c r="O33" s="269">
        <v>0</v>
      </c>
      <c r="P33" s="269">
        <v>12429721</v>
      </c>
      <c r="Q33" s="111">
        <f t="shared" si="12"/>
        <v>1649215256</v>
      </c>
    </row>
    <row r="34" spans="1:19">
      <c r="A34" s="3"/>
      <c r="B34" s="3"/>
      <c r="C34" s="106" t="s">
        <v>5</v>
      </c>
      <c r="D34" s="107" t="s">
        <v>37</v>
      </c>
      <c r="E34" s="107" t="s">
        <v>38</v>
      </c>
      <c r="F34" s="107">
        <v>2025</v>
      </c>
      <c r="G34" s="109" t="s">
        <v>96</v>
      </c>
      <c r="H34" s="264"/>
      <c r="I34" s="269">
        <v>0</v>
      </c>
      <c r="J34" s="269">
        <v>0</v>
      </c>
      <c r="K34" s="269">
        <v>0</v>
      </c>
      <c r="L34" s="269">
        <v>35905839</v>
      </c>
      <c r="M34" s="269">
        <v>0</v>
      </c>
      <c r="N34" s="269">
        <v>0</v>
      </c>
      <c r="O34" s="269">
        <v>0</v>
      </c>
      <c r="P34" s="269">
        <v>0</v>
      </c>
      <c r="Q34" s="111">
        <f t="shared" si="12"/>
        <v>35905839</v>
      </c>
    </row>
    <row r="35" spans="1:19">
      <c r="A35" s="3"/>
      <c r="B35" s="3"/>
      <c r="C35" s="106" t="s">
        <v>5</v>
      </c>
      <c r="D35" s="107"/>
      <c r="E35" s="107" t="s">
        <v>101</v>
      </c>
      <c r="F35" s="107">
        <v>2025</v>
      </c>
      <c r="G35" s="109"/>
      <c r="H35" s="269">
        <f>H32-H33</f>
        <v>0</v>
      </c>
      <c r="I35" s="269">
        <f t="shared" ref="I35:P35" si="13">I32-I33</f>
        <v>2685360</v>
      </c>
      <c r="J35" s="269">
        <f t="shared" si="13"/>
        <v>627159155</v>
      </c>
      <c r="K35" s="269">
        <f t="shared" si="13"/>
        <v>111097406</v>
      </c>
      <c r="L35" s="269">
        <f t="shared" si="13"/>
        <v>142072544</v>
      </c>
      <c r="M35" s="269">
        <f t="shared" si="13"/>
        <v>0</v>
      </c>
      <c r="N35" s="269">
        <f t="shared" si="13"/>
        <v>0</v>
      </c>
      <c r="O35" s="269">
        <f t="shared" si="13"/>
        <v>0</v>
      </c>
      <c r="P35" s="269">
        <f t="shared" si="13"/>
        <v>9770279</v>
      </c>
      <c r="Q35" s="111">
        <f t="shared" si="12"/>
        <v>892784744</v>
      </c>
    </row>
    <row r="36" spans="1:19">
      <c r="A36" s="3"/>
      <c r="B36" s="3"/>
      <c r="C36" s="320" t="s">
        <v>5</v>
      </c>
      <c r="D36" s="321"/>
      <c r="E36" s="321" t="s">
        <v>102</v>
      </c>
      <c r="F36" s="321">
        <v>2025</v>
      </c>
      <c r="G36" s="317"/>
      <c r="H36" s="318">
        <v>0</v>
      </c>
      <c r="I36" s="318">
        <f t="shared" ref="I36:Q36" si="14">I33/I32*100</f>
        <v>95.5244</v>
      </c>
      <c r="J36" s="318">
        <f t="shared" si="14"/>
        <v>65.171175771509809</v>
      </c>
      <c r="K36" s="318">
        <f t="shared" si="14"/>
        <v>63.860184769526043</v>
      </c>
      <c r="L36" s="318">
        <f t="shared" si="14"/>
        <v>59.604053454648856</v>
      </c>
      <c r="M36" s="318">
        <v>0</v>
      </c>
      <c r="N36" s="318">
        <v>0</v>
      </c>
      <c r="O36" s="318">
        <v>0</v>
      </c>
      <c r="P36" s="318">
        <f t="shared" si="14"/>
        <v>55.989734234234234</v>
      </c>
      <c r="Q36" s="319">
        <f t="shared" si="14"/>
        <v>64.878648937844218</v>
      </c>
    </row>
    <row r="37" spans="1:19">
      <c r="A37" s="3"/>
      <c r="B37" s="3"/>
      <c r="C37" s="106" t="s">
        <v>5</v>
      </c>
      <c r="D37" s="107"/>
      <c r="E37" s="107" t="s">
        <v>132</v>
      </c>
      <c r="F37" s="107">
        <v>2025</v>
      </c>
      <c r="G37" s="109" t="s">
        <v>93</v>
      </c>
      <c r="H37" s="110">
        <v>3301000</v>
      </c>
      <c r="I37" s="110">
        <v>2777675000</v>
      </c>
      <c r="J37" s="110">
        <v>19237091000</v>
      </c>
      <c r="K37" s="110">
        <v>3174580000</v>
      </c>
      <c r="L37" s="110">
        <v>5070205000</v>
      </c>
      <c r="M37" s="118">
        <v>0</v>
      </c>
      <c r="N37" s="110">
        <v>0</v>
      </c>
      <c r="O37" s="110">
        <v>13500000</v>
      </c>
      <c r="P37" s="110">
        <v>730200000</v>
      </c>
      <c r="Q37" s="111">
        <f>SUM(H37:P37)</f>
        <v>31006552000</v>
      </c>
    </row>
    <row r="38" spans="1:19">
      <c r="A38" s="3"/>
      <c r="B38" s="3"/>
      <c r="C38" s="106" t="s">
        <v>5</v>
      </c>
      <c r="D38" s="107"/>
      <c r="E38" s="107" t="s">
        <v>132</v>
      </c>
      <c r="F38" s="107">
        <v>2025</v>
      </c>
      <c r="G38" s="109" t="s">
        <v>94</v>
      </c>
      <c r="H38" s="110">
        <f>H6+H13+H19+H25+H32</f>
        <v>12301000</v>
      </c>
      <c r="I38" s="269">
        <f t="shared" ref="I38:P38" si="15">I6+I13+I19+I25+I32</f>
        <v>2773675000</v>
      </c>
      <c r="J38" s="269">
        <f t="shared" si="15"/>
        <v>19332655000</v>
      </c>
      <c r="K38" s="269">
        <f t="shared" si="15"/>
        <v>3178464000</v>
      </c>
      <c r="L38" s="269">
        <f t="shared" si="15"/>
        <v>5088531000</v>
      </c>
      <c r="M38" s="269">
        <f t="shared" si="15"/>
        <v>0</v>
      </c>
      <c r="N38" s="269">
        <f t="shared" si="15"/>
        <v>0</v>
      </c>
      <c r="O38" s="269">
        <f t="shared" si="15"/>
        <v>13500000</v>
      </c>
      <c r="P38" s="269">
        <f t="shared" si="15"/>
        <v>775969220</v>
      </c>
      <c r="Q38" s="111">
        <f t="shared" ref="Q38:Q40" si="16">SUM(H38:P38)</f>
        <v>31175095220</v>
      </c>
    </row>
    <row r="39" spans="1:19">
      <c r="A39" s="3"/>
      <c r="B39" s="3"/>
      <c r="C39" s="106" t="s">
        <v>5</v>
      </c>
      <c r="D39" s="107"/>
      <c r="E39" s="107" t="s">
        <v>132</v>
      </c>
      <c r="F39" s="107">
        <v>2025</v>
      </c>
      <c r="G39" s="109" t="s">
        <v>130</v>
      </c>
      <c r="H39" s="269">
        <f t="shared" ref="H39:P39" si="17">H7+H14+H20+H26+H33</f>
        <v>5564790</v>
      </c>
      <c r="I39" s="269">
        <f t="shared" si="17"/>
        <v>543940315</v>
      </c>
      <c r="J39" s="269">
        <f t="shared" si="17"/>
        <v>13137310749</v>
      </c>
      <c r="K39" s="269">
        <f t="shared" si="17"/>
        <v>2151325239</v>
      </c>
      <c r="L39" s="269">
        <f t="shared" si="17"/>
        <v>2453849457</v>
      </c>
      <c r="M39" s="269">
        <f t="shared" si="17"/>
        <v>0</v>
      </c>
      <c r="N39" s="269">
        <f t="shared" si="17"/>
        <v>0</v>
      </c>
      <c r="O39" s="269">
        <f t="shared" si="17"/>
        <v>5631795</v>
      </c>
      <c r="P39" s="269">
        <f t="shared" si="17"/>
        <v>524955065</v>
      </c>
      <c r="Q39" s="111">
        <f t="shared" si="16"/>
        <v>18822577410</v>
      </c>
    </row>
    <row r="40" spans="1:19">
      <c r="A40" s="3"/>
      <c r="B40" s="3"/>
      <c r="C40" s="106" t="s">
        <v>5</v>
      </c>
      <c r="D40" s="107"/>
      <c r="E40" s="107" t="s">
        <v>132</v>
      </c>
      <c r="F40" s="107">
        <v>2025</v>
      </c>
      <c r="G40" s="109" t="s">
        <v>96</v>
      </c>
      <c r="H40" s="269">
        <f t="shared" ref="H40:P40" si="18">H8+H15+H21+H27+H34</f>
        <v>0</v>
      </c>
      <c r="I40" s="269">
        <f t="shared" si="18"/>
        <v>402863561</v>
      </c>
      <c r="J40" s="269">
        <f t="shared" si="18"/>
        <v>0</v>
      </c>
      <c r="K40" s="269">
        <f t="shared" si="18"/>
        <v>0</v>
      </c>
      <c r="L40" s="269">
        <f t="shared" si="18"/>
        <v>610864156</v>
      </c>
      <c r="M40" s="269">
        <f t="shared" si="18"/>
        <v>0</v>
      </c>
      <c r="N40" s="269">
        <f t="shared" si="18"/>
        <v>0</v>
      </c>
      <c r="O40" s="269">
        <f t="shared" si="18"/>
        <v>0</v>
      </c>
      <c r="P40" s="269">
        <f t="shared" si="18"/>
        <v>0</v>
      </c>
      <c r="Q40" s="111">
        <f t="shared" si="16"/>
        <v>1013727717</v>
      </c>
    </row>
    <row r="41" spans="1:19">
      <c r="A41" s="3"/>
      <c r="B41" s="3"/>
      <c r="C41" s="106" t="s">
        <v>5</v>
      </c>
      <c r="D41" s="107"/>
      <c r="E41" s="107" t="s">
        <v>133</v>
      </c>
      <c r="F41" s="107">
        <v>2025</v>
      </c>
      <c r="G41" s="109" t="s">
        <v>93</v>
      </c>
      <c r="H41" s="110"/>
      <c r="I41" s="110"/>
      <c r="J41" s="110"/>
      <c r="K41" s="110"/>
      <c r="L41" s="110"/>
      <c r="M41" s="118"/>
      <c r="N41" s="110"/>
      <c r="O41" s="110"/>
      <c r="P41" s="110"/>
      <c r="Q41" s="301">
        <v>15769</v>
      </c>
    </row>
    <row r="42" spans="1:19">
      <c r="A42" s="3"/>
      <c r="B42" s="3"/>
      <c r="C42" s="106" t="s">
        <v>5</v>
      </c>
      <c r="D42" s="107"/>
      <c r="E42" s="107" t="s">
        <v>133</v>
      </c>
      <c r="F42" s="107">
        <v>2025</v>
      </c>
      <c r="G42" s="109" t="s">
        <v>94</v>
      </c>
      <c r="H42" s="110"/>
      <c r="I42" s="110"/>
      <c r="J42" s="110"/>
      <c r="K42" s="110"/>
      <c r="L42" s="110"/>
      <c r="M42" s="118"/>
      <c r="N42" s="110"/>
      <c r="O42" s="110"/>
      <c r="P42" s="110"/>
      <c r="Q42" s="301">
        <v>15791</v>
      </c>
      <c r="S42" s="295"/>
    </row>
    <row r="43" spans="1:19">
      <c r="A43" s="3"/>
      <c r="B43" s="3"/>
      <c r="C43" s="106" t="s">
        <v>5</v>
      </c>
      <c r="D43" s="107"/>
      <c r="E43" s="107" t="s">
        <v>133</v>
      </c>
      <c r="F43" s="107">
        <v>2025</v>
      </c>
      <c r="G43" s="109" t="s">
        <v>134</v>
      </c>
      <c r="H43" s="110"/>
      <c r="I43" s="110"/>
      <c r="J43" s="110"/>
      <c r="K43" s="110"/>
      <c r="L43" s="110"/>
      <c r="M43" s="118"/>
      <c r="N43" s="110"/>
      <c r="O43" s="110"/>
      <c r="P43" s="110"/>
      <c r="Q43" s="301">
        <v>14456</v>
      </c>
    </row>
    <row r="44" spans="1:19">
      <c r="A44" s="50"/>
      <c r="B44" s="95"/>
      <c r="C44" s="95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</row>
    <row r="45" spans="1:19" ht="15" customHeight="1">
      <c r="A45" s="50"/>
      <c r="B45" s="99"/>
      <c r="C45" s="99"/>
      <c r="D45" s="50"/>
      <c r="E45" s="50"/>
      <c r="F45" s="50"/>
      <c r="G45" s="381" t="s">
        <v>73</v>
      </c>
      <c r="H45" s="98" t="s">
        <v>70</v>
      </c>
      <c r="I45" s="375"/>
      <c r="J45" s="375"/>
      <c r="K45" s="382" t="s">
        <v>69</v>
      </c>
      <c r="L45" s="383"/>
      <c r="M45" s="156" t="s">
        <v>70</v>
      </c>
      <c r="N45" s="378"/>
      <c r="O45" s="379"/>
      <c r="P45" s="380"/>
      <c r="Q45" s="50"/>
    </row>
    <row r="46" spans="1:19">
      <c r="A46" s="50"/>
      <c r="B46" s="99"/>
      <c r="C46" s="99"/>
      <c r="D46" s="50"/>
      <c r="E46" s="50"/>
      <c r="F46" s="50"/>
      <c r="G46" s="381"/>
      <c r="H46" s="98" t="s">
        <v>71</v>
      </c>
      <c r="I46" s="357"/>
      <c r="J46" s="357"/>
      <c r="K46" s="384"/>
      <c r="L46" s="385"/>
      <c r="M46" s="156" t="s">
        <v>71</v>
      </c>
      <c r="N46" s="378"/>
      <c r="O46" s="379"/>
      <c r="P46" s="380"/>
      <c r="Q46" s="50"/>
    </row>
    <row r="47" spans="1:19">
      <c r="A47" s="50"/>
      <c r="B47" s="99"/>
      <c r="C47" s="99"/>
      <c r="D47" s="50"/>
      <c r="E47" s="50"/>
      <c r="F47" s="50"/>
      <c r="G47" s="381"/>
      <c r="H47" s="98" t="s">
        <v>72</v>
      </c>
      <c r="I47" s="357"/>
      <c r="J47" s="357"/>
      <c r="K47" s="386"/>
      <c r="L47" s="387"/>
      <c r="M47" s="156" t="s">
        <v>72</v>
      </c>
      <c r="N47" s="378"/>
      <c r="O47" s="379"/>
      <c r="P47" s="380"/>
      <c r="Q47" s="50"/>
    </row>
    <row r="48" spans="1:19">
      <c r="A48" s="50"/>
      <c r="B48" s="99"/>
      <c r="C48" s="99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</row>
  </sheetData>
  <mergeCells count="11">
    <mergeCell ref="N47:P47"/>
    <mergeCell ref="G45:G47"/>
    <mergeCell ref="I45:J45"/>
    <mergeCell ref="I46:J46"/>
    <mergeCell ref="I47:J47"/>
    <mergeCell ref="K45:L47"/>
    <mergeCell ref="C2:Q2"/>
    <mergeCell ref="C3:Q3"/>
    <mergeCell ref="A4:B4"/>
    <mergeCell ref="N45:P45"/>
    <mergeCell ref="N46:P46"/>
  </mergeCells>
  <pageMargins left="0.24" right="0.17" top="0.16" bottom="0.2" header="0.17" footer="0.21"/>
  <pageSetup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2D5B-9EFB-47E2-8C64-56FE0DE8ECB4}">
  <dimension ref="A1:N76"/>
  <sheetViews>
    <sheetView zoomScale="110" zoomScaleNormal="110" workbookViewId="0">
      <pane xSplit="5" ySplit="12" topLeftCell="F64" activePane="bottomRight" state="frozen"/>
      <selection pane="topRight" activeCell="F1" sqref="F1"/>
      <selection pane="bottomLeft" activeCell="A13" sqref="A13"/>
      <selection pane="bottomRight" activeCell="G74" sqref="G74:M74"/>
    </sheetView>
  </sheetViews>
  <sheetFormatPr defaultRowHeight="15"/>
  <cols>
    <col min="1" max="1" width="0.85546875" customWidth="1"/>
    <col min="2" max="2" width="11.5703125" customWidth="1"/>
    <col min="3" max="3" width="43.28515625" customWidth="1"/>
    <col min="4" max="4" width="13.42578125" customWidth="1"/>
    <col min="5" max="5" width="6.7109375" customWidth="1"/>
    <col min="6" max="6" width="11.7109375" customWidth="1"/>
    <col min="7" max="7" width="6.7109375" customWidth="1"/>
    <col min="8" max="8" width="11.140625" customWidth="1"/>
    <col min="9" max="9" width="6.7109375" customWidth="1"/>
    <col min="10" max="10" width="11.42578125" bestFit="1" customWidth="1"/>
    <col min="11" max="11" width="12.7109375" customWidth="1"/>
    <col min="12" max="12" width="6.7109375" customWidth="1"/>
    <col min="13" max="13" width="10.42578125" customWidth="1"/>
    <col min="14" max="14" width="6.7109375" customWidth="1"/>
  </cols>
  <sheetData>
    <row r="1" spans="1:14">
      <c r="A1" s="54"/>
      <c r="B1" s="55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>
      <c r="A2" s="54"/>
      <c r="B2" s="336" t="s">
        <v>135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</row>
    <row r="3" spans="1:14">
      <c r="A3" s="54"/>
      <c r="B3" s="388" t="s">
        <v>559</v>
      </c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</row>
    <row r="4" spans="1:14">
      <c r="A4" s="54"/>
      <c r="B4" s="338" t="s">
        <v>1</v>
      </c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</row>
    <row r="5" spans="1:14" ht="15.75" thickBot="1">
      <c r="A5" s="389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6.5" thickTop="1" thickBot="1">
      <c r="A6" s="389"/>
      <c r="B6" s="390" t="s">
        <v>136</v>
      </c>
      <c r="C6" s="341" t="s">
        <v>3</v>
      </c>
      <c r="D6" s="341"/>
      <c r="E6" s="341"/>
      <c r="F6" s="391" t="s">
        <v>4</v>
      </c>
      <c r="G6" s="391"/>
      <c r="H6" s="392" t="s">
        <v>5</v>
      </c>
      <c r="I6" s="392"/>
      <c r="J6" s="392"/>
      <c r="K6" s="392"/>
      <c r="L6" s="392"/>
      <c r="M6" s="392"/>
      <c r="N6" s="392"/>
    </row>
    <row r="7" spans="1:14" ht="15.75" thickTop="1">
      <c r="A7" s="54"/>
      <c r="B7" s="390"/>
      <c r="C7" s="341"/>
      <c r="D7" s="341"/>
      <c r="E7" s="341"/>
      <c r="F7" s="391"/>
      <c r="G7" s="391"/>
      <c r="H7" s="392"/>
      <c r="I7" s="392"/>
      <c r="J7" s="392"/>
      <c r="K7" s="392"/>
      <c r="L7" s="392"/>
      <c r="M7" s="392"/>
      <c r="N7" s="392"/>
    </row>
    <row r="8" spans="1:14">
      <c r="A8" s="54"/>
      <c r="B8" s="119" t="s">
        <v>137</v>
      </c>
      <c r="C8" s="393" t="s">
        <v>30</v>
      </c>
      <c r="D8" s="393"/>
      <c r="E8" s="393"/>
      <c r="F8" s="394" t="s">
        <v>138</v>
      </c>
      <c r="G8" s="394"/>
      <c r="H8" s="395" t="s">
        <v>29</v>
      </c>
      <c r="I8" s="395"/>
      <c r="J8" s="395"/>
      <c r="K8" s="395"/>
      <c r="L8" s="395"/>
      <c r="M8" s="395"/>
      <c r="N8" s="395"/>
    </row>
    <row r="9" spans="1:14" ht="15.75" thickBot="1">
      <c r="A9" s="54"/>
      <c r="B9" s="347" t="s">
        <v>6</v>
      </c>
      <c r="C9" s="347"/>
      <c r="D9" s="348" t="s">
        <v>139</v>
      </c>
      <c r="E9" s="348"/>
      <c r="F9" s="348"/>
      <c r="G9" s="348"/>
      <c r="H9" s="348"/>
      <c r="I9" s="348"/>
      <c r="J9" s="348"/>
      <c r="K9" s="348"/>
      <c r="L9" s="348"/>
      <c r="M9" s="348"/>
      <c r="N9" s="348"/>
    </row>
    <row r="10" spans="1:14" ht="16.5" customHeight="1" thickTop="1" thickBot="1">
      <c r="A10" s="54"/>
      <c r="B10" s="347"/>
      <c r="C10" s="347"/>
      <c r="D10" s="120" t="s">
        <v>140</v>
      </c>
      <c r="E10" s="121">
        <v>2024</v>
      </c>
      <c r="F10" s="349" t="s">
        <v>8</v>
      </c>
      <c r="G10" s="349"/>
      <c r="H10" s="349" t="s">
        <v>8</v>
      </c>
      <c r="I10" s="349"/>
      <c r="J10" s="91" t="s">
        <v>8</v>
      </c>
      <c r="K10" s="349" t="s">
        <v>8</v>
      </c>
      <c r="L10" s="349"/>
      <c r="M10" s="351" t="s">
        <v>141</v>
      </c>
      <c r="N10" s="343" t="s">
        <v>10</v>
      </c>
    </row>
    <row r="11" spans="1:14" ht="46.5" thickTop="1" thickBot="1">
      <c r="A11" s="54"/>
      <c r="B11" s="347"/>
      <c r="C11" s="347"/>
      <c r="D11" s="4" t="s">
        <v>142</v>
      </c>
      <c r="E11" s="5" t="s">
        <v>12</v>
      </c>
      <c r="F11" s="6" t="s">
        <v>498</v>
      </c>
      <c r="G11" s="7" t="s">
        <v>12</v>
      </c>
      <c r="H11" s="6" t="s">
        <v>499</v>
      </c>
      <c r="I11" s="7" t="s">
        <v>12</v>
      </c>
      <c r="J11" s="8" t="s">
        <v>143</v>
      </c>
      <c r="K11" s="6" t="s">
        <v>14</v>
      </c>
      <c r="L11" s="7" t="s">
        <v>12</v>
      </c>
      <c r="M11" s="351"/>
      <c r="N11" s="343"/>
    </row>
    <row r="12" spans="1:14" ht="16.5" thickTop="1" thickBot="1">
      <c r="A12" s="54"/>
      <c r="B12" s="347"/>
      <c r="C12" s="347"/>
      <c r="D12" s="9" t="s">
        <v>15</v>
      </c>
      <c r="E12" s="9" t="s">
        <v>16</v>
      </c>
      <c r="F12" s="9" t="s">
        <v>17</v>
      </c>
      <c r="G12" s="9" t="s">
        <v>18</v>
      </c>
      <c r="H12" s="9" t="s">
        <v>19</v>
      </c>
      <c r="I12" s="9" t="s">
        <v>20</v>
      </c>
      <c r="J12" s="9" t="s">
        <v>21</v>
      </c>
      <c r="K12" s="9" t="s">
        <v>22</v>
      </c>
      <c r="L12" s="9" t="s">
        <v>23</v>
      </c>
      <c r="M12" s="9" t="s">
        <v>24</v>
      </c>
      <c r="N12" s="10" t="s">
        <v>25</v>
      </c>
    </row>
    <row r="13" spans="1:14" ht="15.75" thickTop="1">
      <c r="A13" s="54"/>
      <c r="B13" s="344" t="s">
        <v>42</v>
      </c>
      <c r="C13" s="344"/>
      <c r="D13" s="11"/>
      <c r="E13" s="12"/>
      <c r="F13" s="11"/>
      <c r="G13" s="12"/>
      <c r="H13" s="11"/>
      <c r="I13" s="12"/>
      <c r="J13" s="13"/>
      <c r="K13" s="11"/>
      <c r="L13" s="12"/>
      <c r="M13" s="11"/>
      <c r="N13" s="14"/>
    </row>
    <row r="14" spans="1:14">
      <c r="A14" s="54"/>
      <c r="B14" s="122" t="s">
        <v>27</v>
      </c>
      <c r="C14" s="15" t="s">
        <v>28</v>
      </c>
      <c r="D14" s="11"/>
      <c r="E14" s="12"/>
      <c r="F14" s="11"/>
      <c r="G14" s="12"/>
      <c r="H14" s="11"/>
      <c r="I14" s="12"/>
      <c r="J14" s="16"/>
      <c r="K14" s="11"/>
      <c r="L14" s="12"/>
      <c r="M14" s="11"/>
      <c r="N14" s="14"/>
    </row>
    <row r="15" spans="1:14">
      <c r="A15" s="54"/>
      <c r="B15" s="94" t="s">
        <v>44</v>
      </c>
      <c r="C15" s="123" t="s">
        <v>45</v>
      </c>
      <c r="D15" s="17">
        <v>1012292203</v>
      </c>
      <c r="E15" s="18">
        <v>31.8</v>
      </c>
      <c r="F15" s="18">
        <v>1174240000</v>
      </c>
      <c r="G15" s="18">
        <v>31.8</v>
      </c>
      <c r="H15" s="18">
        <v>1172240000</v>
      </c>
      <c r="I15" s="18">
        <v>31.8</v>
      </c>
      <c r="J15" s="18">
        <f>H15-F15</f>
        <v>-2000000</v>
      </c>
      <c r="K15" s="18">
        <v>738352671</v>
      </c>
      <c r="L15" s="18">
        <v>31.8</v>
      </c>
      <c r="M15" s="18">
        <f>H15-K15</f>
        <v>433887329</v>
      </c>
      <c r="N15" s="19">
        <f>K15/H15*100</f>
        <v>62.986476404149315</v>
      </c>
    </row>
    <row r="16" spans="1:14">
      <c r="A16" s="54"/>
      <c r="B16" s="94" t="s">
        <v>46</v>
      </c>
      <c r="C16" s="123" t="s">
        <v>47</v>
      </c>
      <c r="D16" s="17">
        <v>164215798</v>
      </c>
      <c r="E16" s="18">
        <v>31.2</v>
      </c>
      <c r="F16" s="18">
        <v>194000000</v>
      </c>
      <c r="G16" s="18">
        <v>31.2</v>
      </c>
      <c r="H16" s="18">
        <v>192780000</v>
      </c>
      <c r="I16" s="18">
        <v>31.2</v>
      </c>
      <c r="J16" s="18">
        <f t="shared" ref="J16:J21" si="0">H16-F16</f>
        <v>-1220000</v>
      </c>
      <c r="K16" s="18">
        <v>121303795</v>
      </c>
      <c r="L16" s="18">
        <v>31.2</v>
      </c>
      <c r="M16" s="18">
        <f t="shared" ref="M16:M27" si="1">H16-K16</f>
        <v>71476205</v>
      </c>
      <c r="N16" s="19">
        <f t="shared" ref="N16:N30" si="2">K16/H16*100</f>
        <v>62.923433447453057</v>
      </c>
    </row>
    <row r="17" spans="1:14">
      <c r="A17" s="54"/>
      <c r="B17" s="94" t="s">
        <v>48</v>
      </c>
      <c r="C17" s="123" t="s">
        <v>49</v>
      </c>
      <c r="D17" s="17">
        <v>348382619.85000002</v>
      </c>
      <c r="E17" s="18">
        <v>26.3</v>
      </c>
      <c r="F17" s="18">
        <v>200755000</v>
      </c>
      <c r="G17" s="18">
        <v>26.3</v>
      </c>
      <c r="H17" s="18">
        <v>210613000</v>
      </c>
      <c r="I17" s="18">
        <v>26.3</v>
      </c>
      <c r="J17" s="18">
        <f t="shared" si="0"/>
        <v>9858000</v>
      </c>
      <c r="K17" s="18">
        <v>124063429</v>
      </c>
      <c r="L17" s="18">
        <v>26.3</v>
      </c>
      <c r="M17" s="18">
        <f t="shared" si="1"/>
        <v>86549571</v>
      </c>
      <c r="N17" s="19">
        <f t="shared" si="2"/>
        <v>58.905874281264694</v>
      </c>
    </row>
    <row r="18" spans="1:14">
      <c r="A18" s="54"/>
      <c r="B18" s="94" t="s">
        <v>50</v>
      </c>
      <c r="C18" s="123" t="s">
        <v>51</v>
      </c>
      <c r="D18" s="17">
        <v>0</v>
      </c>
      <c r="E18" s="18">
        <v>0</v>
      </c>
      <c r="F18" s="18">
        <v>0</v>
      </c>
      <c r="G18" s="18">
        <v>0</v>
      </c>
      <c r="H18" s="18"/>
      <c r="I18" s="18">
        <v>0</v>
      </c>
      <c r="J18" s="18">
        <f t="shared" si="0"/>
        <v>0</v>
      </c>
      <c r="K18" s="17"/>
      <c r="L18" s="18">
        <v>0</v>
      </c>
      <c r="M18" s="18">
        <f t="shared" si="1"/>
        <v>0</v>
      </c>
      <c r="N18" s="19"/>
    </row>
    <row r="19" spans="1:14">
      <c r="A19" s="54"/>
      <c r="B19" s="94" t="s">
        <v>52</v>
      </c>
      <c r="C19" s="123" t="s">
        <v>53</v>
      </c>
      <c r="D19" s="17">
        <v>0</v>
      </c>
      <c r="E19" s="18">
        <v>0</v>
      </c>
      <c r="F19" s="18">
        <v>0</v>
      </c>
      <c r="G19" s="18">
        <v>0</v>
      </c>
      <c r="H19" s="18"/>
      <c r="I19" s="18">
        <v>0</v>
      </c>
      <c r="J19" s="18">
        <f t="shared" si="0"/>
        <v>0</v>
      </c>
      <c r="K19" s="17"/>
      <c r="L19" s="18">
        <v>0</v>
      </c>
      <c r="M19" s="18">
        <f t="shared" si="1"/>
        <v>0</v>
      </c>
      <c r="N19" s="19"/>
    </row>
    <row r="20" spans="1:14">
      <c r="A20" s="54"/>
      <c r="B20" s="94" t="s">
        <v>54</v>
      </c>
      <c r="C20" s="123" t="s">
        <v>55</v>
      </c>
      <c r="D20" s="17">
        <v>2777438</v>
      </c>
      <c r="E20" s="18">
        <v>0</v>
      </c>
      <c r="F20" s="18">
        <v>3500000</v>
      </c>
      <c r="G20" s="18">
        <v>0</v>
      </c>
      <c r="H20" s="18">
        <v>3500000</v>
      </c>
      <c r="I20" s="18">
        <v>0</v>
      </c>
      <c r="J20" s="18">
        <f t="shared" si="0"/>
        <v>0</v>
      </c>
      <c r="K20" s="18">
        <v>0</v>
      </c>
      <c r="L20" s="18">
        <v>0</v>
      </c>
      <c r="M20" s="18">
        <f t="shared" si="1"/>
        <v>3500000</v>
      </c>
      <c r="N20" s="19">
        <f t="shared" si="2"/>
        <v>0</v>
      </c>
    </row>
    <row r="21" spans="1:14">
      <c r="A21" s="54"/>
      <c r="B21" s="94" t="s">
        <v>56</v>
      </c>
      <c r="C21" s="123" t="s">
        <v>57</v>
      </c>
      <c r="D21" s="17">
        <v>18066874</v>
      </c>
      <c r="E21" s="18">
        <v>33.9</v>
      </c>
      <c r="F21" s="18">
        <v>10000000</v>
      </c>
      <c r="G21" s="18">
        <v>33.9</v>
      </c>
      <c r="H21" s="18">
        <v>20817220</v>
      </c>
      <c r="I21" s="18">
        <v>33.9</v>
      </c>
      <c r="J21" s="18">
        <f t="shared" si="0"/>
        <v>10817220</v>
      </c>
      <c r="K21" s="17">
        <v>10907960</v>
      </c>
      <c r="L21" s="18">
        <v>33.9</v>
      </c>
      <c r="M21" s="18">
        <f t="shared" si="1"/>
        <v>9909260</v>
      </c>
      <c r="N21" s="19">
        <f t="shared" si="2"/>
        <v>52.398735277813266</v>
      </c>
    </row>
    <row r="22" spans="1:14">
      <c r="A22" s="54"/>
      <c r="B22" s="124"/>
      <c r="C22" s="125" t="s">
        <v>144</v>
      </c>
      <c r="D22" s="20">
        <v>1545734932.8499999</v>
      </c>
      <c r="E22" s="21">
        <v>30.9</v>
      </c>
      <c r="F22" s="21">
        <v>1582495000</v>
      </c>
      <c r="G22" s="21">
        <v>30.9</v>
      </c>
      <c r="H22" s="21">
        <f>SUM(H15:H21)</f>
        <v>1599950220</v>
      </c>
      <c r="I22" s="21">
        <v>30.9</v>
      </c>
      <c r="J22" s="21">
        <f>SUM(J15:J21)</f>
        <v>17455220</v>
      </c>
      <c r="K22" s="20">
        <f>SUM(K15:K21)</f>
        <v>994627855</v>
      </c>
      <c r="L22" s="21">
        <v>30.9</v>
      </c>
      <c r="M22" s="21">
        <f>SUM(M15:M21)</f>
        <v>605322365</v>
      </c>
      <c r="N22" s="1">
        <f t="shared" si="2"/>
        <v>62.166175082622253</v>
      </c>
    </row>
    <row r="23" spans="1:14">
      <c r="A23" s="54"/>
      <c r="B23" s="94" t="s">
        <v>59</v>
      </c>
      <c r="C23" s="123" t="s">
        <v>60</v>
      </c>
      <c r="D23" s="17">
        <v>2434800</v>
      </c>
      <c r="E23" s="18">
        <v>0</v>
      </c>
      <c r="F23" s="18">
        <v>2601000</v>
      </c>
      <c r="G23" s="18">
        <v>0</v>
      </c>
      <c r="H23" s="18">
        <v>6601000</v>
      </c>
      <c r="I23" s="18">
        <v>0</v>
      </c>
      <c r="J23" s="18">
        <v>4000000</v>
      </c>
      <c r="K23" s="18">
        <v>2550000</v>
      </c>
      <c r="L23" s="18">
        <v>0</v>
      </c>
      <c r="M23" s="18">
        <f t="shared" si="1"/>
        <v>4051000</v>
      </c>
      <c r="N23" s="19">
        <f t="shared" si="2"/>
        <v>38.630510528707774</v>
      </c>
    </row>
    <row r="24" spans="1:14">
      <c r="A24" s="54"/>
      <c r="B24" s="94" t="s">
        <v>61</v>
      </c>
      <c r="C24" s="123" t="s">
        <v>62</v>
      </c>
      <c r="D24" s="17">
        <v>27480150</v>
      </c>
      <c r="E24" s="18">
        <v>0</v>
      </c>
      <c r="F24" s="18">
        <v>90248000</v>
      </c>
      <c r="G24" s="18">
        <v>0</v>
      </c>
      <c r="H24" s="18">
        <v>86248000</v>
      </c>
      <c r="I24" s="18">
        <v>0</v>
      </c>
      <c r="J24" s="18">
        <v>-4000000</v>
      </c>
      <c r="K24" s="18">
        <v>945600</v>
      </c>
      <c r="L24" s="18">
        <v>0</v>
      </c>
      <c r="M24" s="18">
        <f t="shared" si="1"/>
        <v>85302400</v>
      </c>
      <c r="N24" s="19">
        <f t="shared" si="2"/>
        <v>1.0963732492347649</v>
      </c>
    </row>
    <row r="25" spans="1:14">
      <c r="A25" s="54"/>
      <c r="B25" s="124"/>
      <c r="C25" s="125" t="s">
        <v>145</v>
      </c>
      <c r="D25" s="20">
        <v>29914950</v>
      </c>
      <c r="E25" s="21">
        <v>0</v>
      </c>
      <c r="F25" s="21">
        <v>92849000</v>
      </c>
      <c r="G25" s="21">
        <v>0</v>
      </c>
      <c r="H25" s="21">
        <f>SUM(H23:H24)</f>
        <v>92849000</v>
      </c>
      <c r="I25" s="21">
        <v>0</v>
      </c>
      <c r="J25" s="21">
        <f>SUM(J23:J24)</f>
        <v>0</v>
      </c>
      <c r="K25" s="21">
        <f>SUM(K23:K24)</f>
        <v>3495600</v>
      </c>
      <c r="L25" s="21">
        <v>0</v>
      </c>
      <c r="M25" s="21">
        <f>SUM(M23:M24)</f>
        <v>89353400</v>
      </c>
      <c r="N25" s="1">
        <f t="shared" si="2"/>
        <v>3.7648224536613215</v>
      </c>
    </row>
    <row r="26" spans="1:14">
      <c r="A26" s="54"/>
      <c r="B26" s="94" t="s">
        <v>59</v>
      </c>
      <c r="C26" s="123" t="s">
        <v>60</v>
      </c>
      <c r="D26" s="17">
        <v>3000840</v>
      </c>
      <c r="E26" s="18">
        <v>0</v>
      </c>
      <c r="F26" s="18">
        <v>0</v>
      </c>
      <c r="G26" s="18">
        <v>0</v>
      </c>
      <c r="H26" s="18">
        <v>5000000</v>
      </c>
      <c r="I26" s="18">
        <v>0</v>
      </c>
      <c r="J26" s="18">
        <f t="shared" ref="J26:J27" si="3">H26-F26</f>
        <v>5000000</v>
      </c>
      <c r="K26" s="18">
        <v>1305090</v>
      </c>
      <c r="L26" s="18">
        <v>0</v>
      </c>
      <c r="M26" s="18">
        <f t="shared" si="1"/>
        <v>3694910</v>
      </c>
      <c r="N26" s="19">
        <f t="shared" si="2"/>
        <v>26.101799999999997</v>
      </c>
    </row>
    <row r="27" spans="1:14">
      <c r="A27" s="54"/>
      <c r="B27" s="94" t="s">
        <v>61</v>
      </c>
      <c r="C27" s="123" t="s">
        <v>62</v>
      </c>
      <c r="D27" s="17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f t="shared" si="3"/>
        <v>0</v>
      </c>
      <c r="K27" s="17"/>
      <c r="L27" s="18">
        <v>0</v>
      </c>
      <c r="M27" s="18">
        <f t="shared" si="1"/>
        <v>0</v>
      </c>
      <c r="N27" s="19"/>
    </row>
    <row r="28" spans="1:14">
      <c r="A28" s="54"/>
      <c r="B28" s="124"/>
      <c r="C28" s="125" t="s">
        <v>146</v>
      </c>
      <c r="D28" s="20">
        <v>3000840</v>
      </c>
      <c r="E28" s="21">
        <v>0</v>
      </c>
      <c r="F28" s="21">
        <v>0</v>
      </c>
      <c r="G28" s="21">
        <v>0</v>
      </c>
      <c r="H28" s="21">
        <f>SUM(H26:H27)</f>
        <v>5000000</v>
      </c>
      <c r="I28" s="21">
        <v>0</v>
      </c>
      <c r="J28" s="21">
        <f>SUM(J26:J27)</f>
        <v>5000000</v>
      </c>
      <c r="K28" s="21">
        <f>SUM(K26:K27)</f>
        <v>1305090</v>
      </c>
      <c r="L28" s="21">
        <v>0</v>
      </c>
      <c r="M28" s="21">
        <f>SUM(M26:M27)</f>
        <v>3694910</v>
      </c>
      <c r="N28" s="1">
        <f t="shared" si="2"/>
        <v>26.101799999999997</v>
      </c>
    </row>
    <row r="29" spans="1:14">
      <c r="A29" s="54"/>
      <c r="B29" s="126"/>
      <c r="C29" s="127" t="s">
        <v>147</v>
      </c>
      <c r="D29" s="128">
        <v>32915790</v>
      </c>
      <c r="E29" s="129">
        <v>0.6</v>
      </c>
      <c r="F29" s="129">
        <v>92849000</v>
      </c>
      <c r="G29" s="129">
        <v>0.6</v>
      </c>
      <c r="H29" s="129">
        <f>H25+H28</f>
        <v>97849000</v>
      </c>
      <c r="I29" s="129">
        <v>0.6</v>
      </c>
      <c r="J29" s="129">
        <f>J25+J28</f>
        <v>5000000</v>
      </c>
      <c r="K29" s="129">
        <f>K25+K28</f>
        <v>4800690</v>
      </c>
      <c r="L29" s="129">
        <v>0.6</v>
      </c>
      <c r="M29" s="129">
        <f>M25+M28</f>
        <v>93048310</v>
      </c>
      <c r="N29" s="291">
        <f t="shared" si="2"/>
        <v>4.906222853580517</v>
      </c>
    </row>
    <row r="30" spans="1:14">
      <c r="A30" s="54"/>
      <c r="B30" s="126"/>
      <c r="C30" s="127" t="s">
        <v>148</v>
      </c>
      <c r="D30" s="128">
        <v>1578650722.8499999</v>
      </c>
      <c r="E30" s="129">
        <v>29.2</v>
      </c>
      <c r="F30" s="129">
        <v>1675344000</v>
      </c>
      <c r="G30" s="129">
        <v>29.2</v>
      </c>
      <c r="H30" s="129">
        <f>H22+H29</f>
        <v>1697799220</v>
      </c>
      <c r="I30" s="129">
        <v>29.2</v>
      </c>
      <c r="J30" s="129">
        <f>J22+J29</f>
        <v>22455220</v>
      </c>
      <c r="K30" s="129">
        <f>K22+K29</f>
        <v>999428545</v>
      </c>
      <c r="L30" s="129">
        <v>29.2</v>
      </c>
      <c r="M30" s="129">
        <f>M22+M29</f>
        <v>698370675</v>
      </c>
      <c r="N30" s="291">
        <f t="shared" si="2"/>
        <v>58.866121107064707</v>
      </c>
    </row>
    <row r="31" spans="1:14">
      <c r="A31" s="54"/>
      <c r="B31" s="124"/>
      <c r="C31" s="125" t="s">
        <v>149</v>
      </c>
      <c r="D31" s="20">
        <v>10299039.82</v>
      </c>
      <c r="E31" s="21"/>
      <c r="F31" s="21"/>
      <c r="G31" s="21"/>
      <c r="H31" s="21"/>
      <c r="I31" s="21"/>
      <c r="J31" s="21"/>
      <c r="K31" s="21">
        <v>5463456</v>
      </c>
      <c r="L31" s="21"/>
      <c r="M31" s="21"/>
      <c r="N31" s="1"/>
    </row>
    <row r="32" spans="1:14">
      <c r="A32" s="54"/>
      <c r="B32" s="124"/>
      <c r="C32" s="125" t="s">
        <v>150</v>
      </c>
      <c r="D32" s="20">
        <v>2295598</v>
      </c>
      <c r="E32" s="21"/>
      <c r="F32" s="21"/>
      <c r="G32" s="21"/>
      <c r="H32" s="21"/>
      <c r="I32" s="21"/>
      <c r="J32" s="21"/>
      <c r="K32" s="21">
        <v>651660</v>
      </c>
      <c r="L32" s="21"/>
      <c r="M32" s="21"/>
      <c r="N32" s="1"/>
    </row>
    <row r="33" spans="1:14" ht="15.75" thickBot="1">
      <c r="A33" s="54"/>
      <c r="B33" s="126"/>
      <c r="C33" s="127" t="s">
        <v>151</v>
      </c>
      <c r="D33" s="128">
        <v>1591245360.6700001</v>
      </c>
      <c r="E33" s="129"/>
      <c r="F33" s="129"/>
      <c r="G33" s="129"/>
      <c r="H33" s="129"/>
      <c r="I33" s="129"/>
      <c r="J33" s="129"/>
      <c r="K33" s="128">
        <f>K30+K31+K32</f>
        <v>1005543661</v>
      </c>
      <c r="L33" s="129"/>
      <c r="M33" s="129"/>
      <c r="N33" s="130"/>
    </row>
    <row r="34" spans="1:14" ht="15.75" thickTop="1">
      <c r="A34" s="54"/>
      <c r="B34" s="352" t="s">
        <v>152</v>
      </c>
      <c r="C34" s="352"/>
      <c r="D34" s="22"/>
      <c r="E34" s="23"/>
      <c r="F34" s="22"/>
      <c r="G34" s="23"/>
      <c r="H34" s="22"/>
      <c r="I34" s="23"/>
      <c r="J34" s="24"/>
      <c r="K34" s="22"/>
      <c r="L34" s="23"/>
      <c r="M34" s="22"/>
      <c r="N34" s="25"/>
    </row>
    <row r="35" spans="1:14">
      <c r="A35" s="54"/>
      <c r="B35" s="93" t="s">
        <v>43</v>
      </c>
      <c r="C35" s="15" t="s">
        <v>28</v>
      </c>
      <c r="D35" s="11"/>
      <c r="E35" s="12"/>
      <c r="F35" s="11"/>
      <c r="G35" s="12"/>
      <c r="H35" s="11"/>
      <c r="I35" s="12"/>
      <c r="J35" s="16"/>
      <c r="K35" s="11"/>
      <c r="L35" s="12"/>
      <c r="M35" s="11"/>
      <c r="N35" s="14"/>
    </row>
    <row r="36" spans="1:14" ht="15" customHeight="1">
      <c r="A36" s="54"/>
      <c r="B36" s="94"/>
      <c r="C36" s="131" t="s">
        <v>153</v>
      </c>
      <c r="D36" s="128">
        <v>1545734932.8499999</v>
      </c>
      <c r="E36" s="129">
        <v>97.9</v>
      </c>
      <c r="F36" s="129">
        <v>1582495000</v>
      </c>
      <c r="G36" s="129">
        <v>94.5</v>
      </c>
      <c r="H36" s="129">
        <f>SUM(H38:H44)</f>
        <v>1599950220</v>
      </c>
      <c r="I36" s="129">
        <v>94.5</v>
      </c>
      <c r="J36" s="129">
        <f>SUM(J38:J44)</f>
        <v>17455220</v>
      </c>
      <c r="K36" s="129">
        <f>SUM(K38:K44)</f>
        <v>994627855</v>
      </c>
      <c r="L36" s="129">
        <v>99.9</v>
      </c>
      <c r="M36" s="129">
        <f>SUM(M38:M44)</f>
        <v>605322365</v>
      </c>
      <c r="N36" s="129">
        <f>K36/H36*100</f>
        <v>62.166175082622253</v>
      </c>
    </row>
    <row r="37" spans="1:14" ht="15" customHeight="1">
      <c r="A37" s="54"/>
      <c r="B37" s="94" t="s">
        <v>154</v>
      </c>
      <c r="C37" s="26" t="s">
        <v>155</v>
      </c>
      <c r="D37" s="17"/>
      <c r="E37" s="18"/>
      <c r="F37" s="18"/>
      <c r="G37" s="18"/>
      <c r="H37" s="18"/>
      <c r="I37" s="18"/>
      <c r="J37" s="18"/>
      <c r="K37" s="17"/>
      <c r="L37" s="18"/>
      <c r="M37" s="18"/>
      <c r="N37" s="19"/>
    </row>
    <row r="38" spans="1:14" ht="15" customHeight="1">
      <c r="A38" s="54"/>
      <c r="B38" s="94" t="s">
        <v>281</v>
      </c>
      <c r="C38" s="26" t="s">
        <v>282</v>
      </c>
      <c r="D38" s="17">
        <v>1160322650</v>
      </c>
      <c r="E38" s="18">
        <v>73.5</v>
      </c>
      <c r="F38" s="18">
        <v>1344940000</v>
      </c>
      <c r="G38" s="18">
        <v>80.3</v>
      </c>
      <c r="H38" s="18">
        <v>1327720000</v>
      </c>
      <c r="I38" s="18">
        <v>79.5</v>
      </c>
      <c r="J38" s="18">
        <f t="shared" ref="J38:J44" si="4">H38-F38</f>
        <v>-17220000</v>
      </c>
      <c r="K38" s="18">
        <v>845425428</v>
      </c>
      <c r="L38" s="18">
        <v>86.2</v>
      </c>
      <c r="M38" s="18">
        <f t="shared" ref="M38:M44" si="5">H38-K38</f>
        <v>482294572</v>
      </c>
      <c r="N38" s="19">
        <f>K38/H38*100</f>
        <v>63.674978760582043</v>
      </c>
    </row>
    <row r="39" spans="1:14" ht="15" customHeight="1">
      <c r="A39" s="54"/>
      <c r="B39" s="94" t="s">
        <v>283</v>
      </c>
      <c r="C39" s="26" t="s">
        <v>284</v>
      </c>
      <c r="D39" s="17">
        <v>110619546.5</v>
      </c>
      <c r="E39" s="18">
        <v>7</v>
      </c>
      <c r="F39" s="18">
        <v>80980000</v>
      </c>
      <c r="G39" s="18">
        <v>4.8</v>
      </c>
      <c r="H39" s="18">
        <v>92205220</v>
      </c>
      <c r="I39" s="18">
        <v>5.5</v>
      </c>
      <c r="J39" s="18">
        <f t="shared" si="4"/>
        <v>11225220</v>
      </c>
      <c r="K39" s="18">
        <v>52071427</v>
      </c>
      <c r="L39" s="18">
        <v>4.5999999999999996</v>
      </c>
      <c r="M39" s="18">
        <f t="shared" si="5"/>
        <v>40133793</v>
      </c>
      <c r="N39" s="19">
        <f t="shared" ref="N39:N44" si="6">K39/H39*100</f>
        <v>56.473404651059887</v>
      </c>
    </row>
    <row r="40" spans="1:14" ht="15" customHeight="1">
      <c r="A40" s="54"/>
      <c r="B40" s="94" t="s">
        <v>285</v>
      </c>
      <c r="C40" s="26" t="s">
        <v>286</v>
      </c>
      <c r="D40" s="17">
        <v>54656732.350000001</v>
      </c>
      <c r="E40" s="18">
        <v>3.5</v>
      </c>
      <c r="F40" s="18">
        <v>52920000</v>
      </c>
      <c r="G40" s="18">
        <v>3.2</v>
      </c>
      <c r="H40" s="18">
        <v>60840000</v>
      </c>
      <c r="I40" s="18">
        <v>3.2</v>
      </c>
      <c r="J40" s="18">
        <f t="shared" si="4"/>
        <v>7920000</v>
      </c>
      <c r="K40" s="18">
        <v>31056668</v>
      </c>
      <c r="L40" s="18">
        <v>2.2000000000000002</v>
      </c>
      <c r="M40" s="18">
        <f t="shared" si="5"/>
        <v>29783332</v>
      </c>
      <c r="N40" s="19">
        <f t="shared" si="6"/>
        <v>51.046462853385933</v>
      </c>
    </row>
    <row r="41" spans="1:14" ht="15" customHeight="1">
      <c r="A41" s="54"/>
      <c r="B41" s="94" t="s">
        <v>287</v>
      </c>
      <c r="C41" s="26" t="s">
        <v>288</v>
      </c>
      <c r="D41" s="17">
        <v>22199018</v>
      </c>
      <c r="E41" s="18">
        <v>1.4</v>
      </c>
      <c r="F41" s="18">
        <v>24255000</v>
      </c>
      <c r="G41" s="18">
        <v>1.4</v>
      </c>
      <c r="H41" s="18">
        <v>24305000</v>
      </c>
      <c r="I41" s="18">
        <v>1.4</v>
      </c>
      <c r="J41" s="18">
        <f t="shared" si="4"/>
        <v>50000</v>
      </c>
      <c r="K41" s="18">
        <v>12948474</v>
      </c>
      <c r="L41" s="18">
        <v>1.1000000000000001</v>
      </c>
      <c r="M41" s="18">
        <f t="shared" si="5"/>
        <v>11356526</v>
      </c>
      <c r="N41" s="19">
        <f t="shared" si="6"/>
        <v>53.274939312898582</v>
      </c>
    </row>
    <row r="42" spans="1:14" ht="15" customHeight="1">
      <c r="A42" s="54"/>
      <c r="B42" s="94" t="s">
        <v>289</v>
      </c>
      <c r="C42" s="26" t="s">
        <v>290</v>
      </c>
      <c r="D42" s="17">
        <v>177207106</v>
      </c>
      <c r="E42" s="18">
        <v>11.2</v>
      </c>
      <c r="F42" s="18">
        <v>50000000</v>
      </c>
      <c r="G42" s="18">
        <v>3</v>
      </c>
      <c r="H42" s="18">
        <v>51000000</v>
      </c>
      <c r="I42" s="18">
        <v>3</v>
      </c>
      <c r="J42" s="18">
        <f t="shared" si="4"/>
        <v>1000000</v>
      </c>
      <c r="K42" s="18">
        <v>35015449</v>
      </c>
      <c r="L42" s="18">
        <v>4.0999999999999996</v>
      </c>
      <c r="M42" s="18">
        <f t="shared" si="5"/>
        <v>15984551</v>
      </c>
      <c r="N42" s="19">
        <f t="shared" si="6"/>
        <v>68.657743137254897</v>
      </c>
    </row>
    <row r="43" spans="1:14" ht="15" customHeight="1">
      <c r="A43" s="54"/>
      <c r="B43" s="94" t="s">
        <v>291</v>
      </c>
      <c r="C43" s="26" t="s">
        <v>292</v>
      </c>
      <c r="D43" s="17">
        <v>18603699</v>
      </c>
      <c r="E43" s="18">
        <v>1.2</v>
      </c>
      <c r="F43" s="18">
        <v>26300000</v>
      </c>
      <c r="G43" s="18">
        <v>1.6</v>
      </c>
      <c r="H43" s="18">
        <v>40780000</v>
      </c>
      <c r="I43" s="18">
        <v>1.6</v>
      </c>
      <c r="J43" s="18">
        <f t="shared" si="4"/>
        <v>14480000</v>
      </c>
      <c r="K43" s="18">
        <v>17197182</v>
      </c>
      <c r="L43" s="18">
        <v>1.7</v>
      </c>
      <c r="M43" s="18">
        <f t="shared" si="5"/>
        <v>23582818</v>
      </c>
      <c r="N43" s="19">
        <f t="shared" si="6"/>
        <v>42.170627758705251</v>
      </c>
    </row>
    <row r="44" spans="1:14" ht="15" customHeight="1">
      <c r="A44" s="54"/>
      <c r="B44" s="94" t="s">
        <v>293</v>
      </c>
      <c r="C44" s="26" t="s">
        <v>294</v>
      </c>
      <c r="D44" s="17">
        <v>2126181</v>
      </c>
      <c r="E44" s="18">
        <v>0.1</v>
      </c>
      <c r="F44" s="18">
        <v>3100000</v>
      </c>
      <c r="G44" s="18">
        <v>0.2</v>
      </c>
      <c r="H44" s="18">
        <v>3100000</v>
      </c>
      <c r="I44" s="18">
        <v>0.2</v>
      </c>
      <c r="J44" s="18">
        <f t="shared" si="4"/>
        <v>0</v>
      </c>
      <c r="K44" s="18">
        <v>913227</v>
      </c>
      <c r="L44" s="18">
        <v>0.1</v>
      </c>
      <c r="M44" s="18">
        <f t="shared" si="5"/>
        <v>2186773</v>
      </c>
      <c r="N44" s="19">
        <f t="shared" si="6"/>
        <v>29.458935483870967</v>
      </c>
    </row>
    <row r="45" spans="1:14" ht="15" customHeight="1">
      <c r="A45" s="54"/>
      <c r="B45" s="94"/>
      <c r="C45" s="131" t="s">
        <v>157</v>
      </c>
      <c r="D45" s="128">
        <v>32915790</v>
      </c>
      <c r="E45" s="129">
        <v>2.1</v>
      </c>
      <c r="F45" s="129">
        <v>92849000</v>
      </c>
      <c r="G45" s="129">
        <v>5.5</v>
      </c>
      <c r="H45" s="129">
        <f>H59+H62</f>
        <v>97849000</v>
      </c>
      <c r="I45" s="129">
        <v>5.5</v>
      </c>
      <c r="J45" s="129">
        <f>J59+J62</f>
        <v>5000000</v>
      </c>
      <c r="K45" s="129">
        <f>K59+K62</f>
        <v>4800690</v>
      </c>
      <c r="L45" s="129">
        <v>0.1</v>
      </c>
      <c r="M45" s="129">
        <f>M59+M62</f>
        <v>93048310</v>
      </c>
      <c r="N45" s="129">
        <f>K45/H45*100</f>
        <v>4.906222853580517</v>
      </c>
    </row>
    <row r="46" spans="1:14" ht="15" customHeight="1">
      <c r="A46" s="54"/>
      <c r="B46" s="94" t="s">
        <v>154</v>
      </c>
      <c r="C46" s="26" t="s">
        <v>155</v>
      </c>
      <c r="D46" s="17"/>
      <c r="E46" s="18"/>
      <c r="F46" s="18"/>
      <c r="G46" s="18"/>
      <c r="H46" s="18"/>
      <c r="I46" s="18"/>
      <c r="J46" s="18"/>
      <c r="K46" s="17"/>
      <c r="L46" s="18"/>
      <c r="M46" s="18"/>
      <c r="N46" s="19"/>
    </row>
    <row r="47" spans="1:14" ht="15" customHeight="1">
      <c r="A47" s="54"/>
      <c r="B47" s="94" t="s">
        <v>295</v>
      </c>
      <c r="C47" s="26" t="s">
        <v>296</v>
      </c>
      <c r="D47" s="17">
        <v>10144230</v>
      </c>
      <c r="E47" s="18">
        <v>0.6</v>
      </c>
      <c r="F47" s="18">
        <v>0</v>
      </c>
      <c r="G47" s="18">
        <v>0</v>
      </c>
      <c r="H47" s="18"/>
      <c r="I47" s="18">
        <v>0</v>
      </c>
      <c r="J47" s="18">
        <f t="shared" ref="J47:J58" si="7">H47-F47</f>
        <v>0</v>
      </c>
      <c r="K47" s="17"/>
      <c r="L47" s="18">
        <v>0</v>
      </c>
      <c r="M47" s="18">
        <f t="shared" ref="M47:M58" si="8">H47-K47</f>
        <v>0</v>
      </c>
      <c r="N47" s="19"/>
    </row>
    <row r="48" spans="1:14" ht="18.75" customHeight="1">
      <c r="A48" s="54"/>
      <c r="B48" s="94" t="s">
        <v>395</v>
      </c>
      <c r="C48" s="26" t="s">
        <v>396</v>
      </c>
      <c r="D48" s="17">
        <v>122075</v>
      </c>
      <c r="E48" s="18">
        <v>0</v>
      </c>
      <c r="F48" s="18">
        <v>0</v>
      </c>
      <c r="G48" s="18">
        <v>0</v>
      </c>
      <c r="H48" s="18"/>
      <c r="I48" s="18">
        <v>0</v>
      </c>
      <c r="J48" s="18">
        <f t="shared" si="7"/>
        <v>0</v>
      </c>
      <c r="K48" s="17"/>
      <c r="L48" s="18">
        <v>0</v>
      </c>
      <c r="M48" s="18">
        <f t="shared" si="8"/>
        <v>0</v>
      </c>
      <c r="N48" s="19"/>
    </row>
    <row r="49" spans="1:14" ht="21" customHeight="1">
      <c r="A49" s="54"/>
      <c r="B49" s="94" t="s">
        <v>397</v>
      </c>
      <c r="C49" s="26" t="s">
        <v>398</v>
      </c>
      <c r="D49" s="17">
        <v>50523</v>
      </c>
      <c r="E49" s="18">
        <v>0</v>
      </c>
      <c r="F49" s="18">
        <v>0</v>
      </c>
      <c r="G49" s="18">
        <v>0</v>
      </c>
      <c r="H49" s="18"/>
      <c r="I49" s="18">
        <v>0</v>
      </c>
      <c r="J49" s="18">
        <f t="shared" si="7"/>
        <v>0</v>
      </c>
      <c r="K49" s="17"/>
      <c r="L49" s="18">
        <v>0</v>
      </c>
      <c r="M49" s="18">
        <f t="shared" si="8"/>
        <v>0</v>
      </c>
      <c r="N49" s="19"/>
    </row>
    <row r="50" spans="1:14" ht="15" customHeight="1">
      <c r="A50" s="54"/>
      <c r="B50" s="94" t="s">
        <v>399</v>
      </c>
      <c r="C50" s="26" t="s">
        <v>400</v>
      </c>
      <c r="D50" s="17">
        <v>2571360</v>
      </c>
      <c r="E50" s="18">
        <v>0.2</v>
      </c>
      <c r="F50" s="18">
        <v>0</v>
      </c>
      <c r="G50" s="18">
        <v>0</v>
      </c>
      <c r="H50" s="18"/>
      <c r="I50" s="18">
        <v>0</v>
      </c>
      <c r="J50" s="18">
        <f t="shared" si="7"/>
        <v>0</v>
      </c>
      <c r="K50" s="17"/>
      <c r="L50" s="18">
        <v>0</v>
      </c>
      <c r="M50" s="18">
        <f t="shared" si="8"/>
        <v>0</v>
      </c>
      <c r="N50" s="19"/>
    </row>
    <row r="51" spans="1:14" ht="15" customHeight="1">
      <c r="A51" s="54"/>
      <c r="B51" s="94" t="s">
        <v>297</v>
      </c>
      <c r="C51" s="26" t="s">
        <v>298</v>
      </c>
      <c r="D51" s="17">
        <v>947999</v>
      </c>
      <c r="E51" s="18">
        <v>0.1</v>
      </c>
      <c r="F51" s="18">
        <v>0</v>
      </c>
      <c r="G51" s="18">
        <v>0</v>
      </c>
      <c r="H51" s="18"/>
      <c r="I51" s="18">
        <v>0</v>
      </c>
      <c r="J51" s="18">
        <f t="shared" si="7"/>
        <v>0</v>
      </c>
      <c r="K51" s="17"/>
      <c r="L51" s="18">
        <v>0</v>
      </c>
      <c r="M51" s="18">
        <f t="shared" si="8"/>
        <v>0</v>
      </c>
      <c r="N51" s="19"/>
    </row>
    <row r="52" spans="1:14" ht="15" customHeight="1">
      <c r="A52" s="54"/>
      <c r="B52" s="94" t="s">
        <v>299</v>
      </c>
      <c r="C52" s="26" t="s">
        <v>300</v>
      </c>
      <c r="D52" s="17">
        <v>2434800</v>
      </c>
      <c r="E52" s="18">
        <v>0.2</v>
      </c>
      <c r="F52" s="18">
        <v>2601000</v>
      </c>
      <c r="G52" s="18">
        <v>0.2</v>
      </c>
      <c r="H52" s="18">
        <v>6601000</v>
      </c>
      <c r="I52" s="18">
        <v>0.4</v>
      </c>
      <c r="J52" s="18">
        <f t="shared" si="7"/>
        <v>4000000</v>
      </c>
      <c r="K52" s="18">
        <v>2550000</v>
      </c>
      <c r="L52" s="18">
        <v>0</v>
      </c>
      <c r="M52" s="18">
        <f t="shared" si="8"/>
        <v>4051000</v>
      </c>
      <c r="N52" s="19">
        <f t="shared" ref="N52:N58" si="9">K52/H52*100</f>
        <v>38.630510528707774</v>
      </c>
    </row>
    <row r="53" spans="1:14" ht="15" customHeight="1">
      <c r="A53" s="54"/>
      <c r="B53" s="94" t="s">
        <v>474</v>
      </c>
      <c r="C53" s="26" t="s">
        <v>475</v>
      </c>
      <c r="D53" s="17">
        <v>0</v>
      </c>
      <c r="E53" s="18">
        <v>0</v>
      </c>
      <c r="F53" s="18">
        <v>0</v>
      </c>
      <c r="G53" s="18">
        <v>0</v>
      </c>
      <c r="H53" s="18"/>
      <c r="I53" s="18">
        <v>0</v>
      </c>
      <c r="J53" s="18">
        <f t="shared" si="7"/>
        <v>0</v>
      </c>
      <c r="K53" s="17"/>
      <c r="L53" s="18">
        <v>0</v>
      </c>
      <c r="M53" s="18">
        <f t="shared" si="8"/>
        <v>0</v>
      </c>
      <c r="N53" s="19"/>
    </row>
    <row r="54" spans="1:14" ht="15" customHeight="1">
      <c r="A54" s="54"/>
      <c r="B54" s="94" t="s">
        <v>500</v>
      </c>
      <c r="C54" s="26" t="s">
        <v>501</v>
      </c>
      <c r="D54" s="17">
        <v>0</v>
      </c>
      <c r="E54" s="18">
        <v>0</v>
      </c>
      <c r="F54" s="18">
        <v>1500000</v>
      </c>
      <c r="G54" s="18">
        <v>0.1</v>
      </c>
      <c r="H54" s="18">
        <v>1500000</v>
      </c>
      <c r="I54" s="18">
        <v>0.1</v>
      </c>
      <c r="J54" s="18">
        <f t="shared" si="7"/>
        <v>0</v>
      </c>
      <c r="K54" s="18">
        <v>0</v>
      </c>
      <c r="L54" s="18">
        <v>0</v>
      </c>
      <c r="M54" s="18">
        <f t="shared" si="8"/>
        <v>1500000</v>
      </c>
      <c r="N54" s="19">
        <f t="shared" si="9"/>
        <v>0</v>
      </c>
    </row>
    <row r="55" spans="1:14" ht="15" customHeight="1">
      <c r="A55" s="54"/>
      <c r="B55" s="94" t="s">
        <v>502</v>
      </c>
      <c r="C55" s="26" t="s">
        <v>503</v>
      </c>
      <c r="D55" s="17">
        <v>0</v>
      </c>
      <c r="E55" s="18">
        <v>0</v>
      </c>
      <c r="F55" s="18">
        <v>44807000</v>
      </c>
      <c r="G55" s="18">
        <v>2.7</v>
      </c>
      <c r="H55" s="18">
        <v>44807000</v>
      </c>
      <c r="I55" s="18">
        <v>2.7</v>
      </c>
      <c r="J55" s="18">
        <f t="shared" si="7"/>
        <v>0</v>
      </c>
      <c r="K55" s="18">
        <v>0</v>
      </c>
      <c r="L55" s="18">
        <v>0</v>
      </c>
      <c r="M55" s="18">
        <f t="shared" si="8"/>
        <v>44807000</v>
      </c>
      <c r="N55" s="19">
        <f t="shared" si="9"/>
        <v>0</v>
      </c>
    </row>
    <row r="56" spans="1:14" ht="18" customHeight="1">
      <c r="A56" s="54"/>
      <c r="B56" s="94" t="s">
        <v>301</v>
      </c>
      <c r="C56" s="26" t="s">
        <v>302</v>
      </c>
      <c r="D56" s="17">
        <v>111999</v>
      </c>
      <c r="E56" s="18">
        <v>0</v>
      </c>
      <c r="F56" s="18">
        <v>0</v>
      </c>
      <c r="G56" s="18">
        <v>0</v>
      </c>
      <c r="H56" s="18"/>
      <c r="I56" s="18">
        <v>0</v>
      </c>
      <c r="J56" s="18">
        <f t="shared" si="7"/>
        <v>0</v>
      </c>
      <c r="K56" s="17"/>
      <c r="L56" s="18">
        <v>0</v>
      </c>
      <c r="M56" s="18">
        <f t="shared" si="8"/>
        <v>0</v>
      </c>
      <c r="N56" s="19"/>
    </row>
    <row r="57" spans="1:14" ht="15" customHeight="1">
      <c r="A57" s="54"/>
      <c r="B57" s="94" t="s">
        <v>303</v>
      </c>
      <c r="C57" s="26" t="s">
        <v>304</v>
      </c>
      <c r="D57" s="17">
        <v>9277940</v>
      </c>
      <c r="E57" s="18">
        <v>0.6</v>
      </c>
      <c r="F57" s="18">
        <v>23991000</v>
      </c>
      <c r="G57" s="18">
        <v>1.4</v>
      </c>
      <c r="H57" s="18">
        <v>23991000</v>
      </c>
      <c r="I57" s="18">
        <v>1.4</v>
      </c>
      <c r="J57" s="18">
        <f t="shared" si="7"/>
        <v>0</v>
      </c>
      <c r="K57" s="18">
        <v>945600</v>
      </c>
      <c r="L57" s="18">
        <v>0</v>
      </c>
      <c r="M57" s="18">
        <f t="shared" si="8"/>
        <v>23045400</v>
      </c>
      <c r="N57" s="19">
        <f t="shared" si="9"/>
        <v>3.9414780542703509</v>
      </c>
    </row>
    <row r="58" spans="1:14" ht="15" customHeight="1">
      <c r="A58" s="54"/>
      <c r="B58" s="94" t="s">
        <v>305</v>
      </c>
      <c r="C58" s="26" t="s">
        <v>306</v>
      </c>
      <c r="D58" s="17">
        <v>4254024</v>
      </c>
      <c r="E58" s="18">
        <v>0.3</v>
      </c>
      <c r="F58" s="18">
        <v>19950000</v>
      </c>
      <c r="G58" s="18">
        <v>1.2</v>
      </c>
      <c r="H58" s="18">
        <v>15950000</v>
      </c>
      <c r="I58" s="18">
        <v>1</v>
      </c>
      <c r="J58" s="18">
        <f t="shared" si="7"/>
        <v>-4000000</v>
      </c>
      <c r="K58" s="17"/>
      <c r="L58" s="18">
        <v>0</v>
      </c>
      <c r="M58" s="18">
        <f t="shared" si="8"/>
        <v>15950000</v>
      </c>
      <c r="N58" s="19">
        <f t="shared" si="9"/>
        <v>0</v>
      </c>
    </row>
    <row r="59" spans="1:14" ht="15" customHeight="1">
      <c r="A59" s="54"/>
      <c r="B59" s="94"/>
      <c r="C59" s="27" t="s">
        <v>145</v>
      </c>
      <c r="D59" s="20">
        <v>29914950</v>
      </c>
      <c r="E59" s="21">
        <v>1.9</v>
      </c>
      <c r="F59" s="21">
        <v>92849000</v>
      </c>
      <c r="G59" s="21">
        <v>5.5</v>
      </c>
      <c r="H59" s="21">
        <f>SUM(H47:H58)</f>
        <v>92849000</v>
      </c>
      <c r="I59" s="21">
        <v>5.5</v>
      </c>
      <c r="J59" s="21">
        <f>SUM(J47:J58)</f>
        <v>0</v>
      </c>
      <c r="K59" s="21">
        <f>SUM(K47:K58)</f>
        <v>3495600</v>
      </c>
      <c r="L59" s="21">
        <v>0</v>
      </c>
      <c r="M59" s="21">
        <f>SUM(M47:M58)</f>
        <v>89353400</v>
      </c>
      <c r="N59" s="1">
        <f>K59/H59*100</f>
        <v>3.7648224536613215</v>
      </c>
    </row>
    <row r="60" spans="1:14" ht="15" customHeight="1">
      <c r="A60" s="54"/>
      <c r="B60" s="94" t="s">
        <v>154</v>
      </c>
      <c r="C60" s="26" t="s">
        <v>155</v>
      </c>
      <c r="D60" s="17"/>
      <c r="E60" s="18"/>
      <c r="F60" s="18"/>
      <c r="G60" s="18"/>
      <c r="H60" s="18"/>
      <c r="I60" s="18"/>
      <c r="J60" s="18"/>
      <c r="K60" s="17"/>
      <c r="L60" s="18"/>
      <c r="M60" s="18"/>
      <c r="N60" s="19"/>
    </row>
    <row r="61" spans="1:14" ht="15" customHeight="1">
      <c r="A61" s="54"/>
      <c r="B61" s="94" t="s">
        <v>476</v>
      </c>
      <c r="C61" s="26" t="s">
        <v>477</v>
      </c>
      <c r="D61" s="17">
        <v>3000840</v>
      </c>
      <c r="E61" s="18">
        <v>0.2</v>
      </c>
      <c r="F61" s="18">
        <v>0</v>
      </c>
      <c r="G61" s="18">
        <v>0</v>
      </c>
      <c r="H61" s="18">
        <v>5000000</v>
      </c>
      <c r="I61" s="18">
        <v>0</v>
      </c>
      <c r="J61" s="18">
        <f t="shared" ref="J61" si="10">H61-F61</f>
        <v>5000000</v>
      </c>
      <c r="K61" s="18">
        <v>1305090</v>
      </c>
      <c r="L61" s="18">
        <v>0.1</v>
      </c>
      <c r="M61" s="18">
        <f t="shared" ref="M61" si="11">H61-K61</f>
        <v>3694910</v>
      </c>
      <c r="N61" s="19">
        <f>K61/H61*100</f>
        <v>26.101799999999997</v>
      </c>
    </row>
    <row r="62" spans="1:14" ht="19.5" customHeight="1">
      <c r="A62" s="54"/>
      <c r="B62" s="94"/>
      <c r="C62" s="27" t="s">
        <v>146</v>
      </c>
      <c r="D62" s="20">
        <v>3000840</v>
      </c>
      <c r="E62" s="21">
        <v>0.2</v>
      </c>
      <c r="F62" s="21">
        <v>0</v>
      </c>
      <c r="G62" s="21">
        <v>0</v>
      </c>
      <c r="H62" s="21">
        <f>SUM(H61)</f>
        <v>5000000</v>
      </c>
      <c r="I62" s="21">
        <v>0</v>
      </c>
      <c r="J62" s="21">
        <f>SUM(J61)</f>
        <v>5000000</v>
      </c>
      <c r="K62" s="21">
        <f>SUM(K61)</f>
        <v>1305090</v>
      </c>
      <c r="L62" s="21">
        <v>0.1</v>
      </c>
      <c r="M62" s="21">
        <f>SUM(M61)</f>
        <v>3694910</v>
      </c>
      <c r="N62" s="1">
        <f>K62/H62*100</f>
        <v>26.101799999999997</v>
      </c>
    </row>
    <row r="63" spans="1:14" ht="15" customHeight="1">
      <c r="A63" s="54"/>
      <c r="B63" s="94"/>
      <c r="C63" s="131" t="s">
        <v>276</v>
      </c>
      <c r="D63" s="128">
        <v>12594637.82</v>
      </c>
      <c r="E63" s="129">
        <v>100</v>
      </c>
      <c r="F63" s="129"/>
      <c r="G63" s="129"/>
      <c r="H63" s="129"/>
      <c r="I63" s="129"/>
      <c r="J63" s="129"/>
      <c r="K63" s="128">
        <f>K64+K68</f>
        <v>6115116</v>
      </c>
      <c r="L63" s="129">
        <v>0</v>
      </c>
      <c r="M63" s="129"/>
      <c r="N63" s="130"/>
    </row>
    <row r="64" spans="1:14" ht="21.75" customHeight="1">
      <c r="A64" s="54"/>
      <c r="B64" s="94"/>
      <c r="C64" s="131" t="s">
        <v>277</v>
      </c>
      <c r="D64" s="128">
        <v>10299039.82</v>
      </c>
      <c r="E64" s="129">
        <v>81.8</v>
      </c>
      <c r="F64" s="129"/>
      <c r="G64" s="129"/>
      <c r="H64" s="129"/>
      <c r="I64" s="129"/>
      <c r="J64" s="129"/>
      <c r="K64" s="128">
        <f>SUM(K66:K67)</f>
        <v>5463456</v>
      </c>
      <c r="L64" s="129">
        <v>0</v>
      </c>
      <c r="M64" s="129"/>
      <c r="N64" s="130"/>
    </row>
    <row r="65" spans="1:14" ht="15" customHeight="1">
      <c r="A65" s="54"/>
      <c r="B65" s="94" t="s">
        <v>154</v>
      </c>
      <c r="C65" s="26" t="s">
        <v>155</v>
      </c>
      <c r="D65" s="17"/>
      <c r="E65" s="18"/>
      <c r="F65" s="18"/>
      <c r="G65" s="18"/>
      <c r="H65" s="18"/>
      <c r="I65" s="18"/>
      <c r="J65" s="18"/>
      <c r="K65" s="17"/>
      <c r="L65" s="18"/>
      <c r="M65" s="18"/>
      <c r="N65" s="19"/>
    </row>
    <row r="66" spans="1:14" ht="15" customHeight="1">
      <c r="A66" s="54"/>
      <c r="B66" s="94" t="s">
        <v>281</v>
      </c>
      <c r="C66" s="26" t="s">
        <v>282</v>
      </c>
      <c r="D66" s="17">
        <v>3922859</v>
      </c>
      <c r="E66" s="18">
        <v>31.1</v>
      </c>
      <c r="F66" s="18"/>
      <c r="G66" s="18"/>
      <c r="H66" s="18"/>
      <c r="I66" s="18"/>
      <c r="J66" s="18"/>
      <c r="K66" s="18">
        <v>2039220</v>
      </c>
      <c r="L66" s="18">
        <v>0</v>
      </c>
      <c r="M66" s="18"/>
      <c r="N66" s="19"/>
    </row>
    <row r="67" spans="1:14" ht="18" customHeight="1">
      <c r="A67" s="54"/>
      <c r="B67" s="94" t="s">
        <v>283</v>
      </c>
      <c r="C67" s="26" t="s">
        <v>284</v>
      </c>
      <c r="D67" s="17">
        <v>6376180.8200000003</v>
      </c>
      <c r="E67" s="18">
        <v>50.6</v>
      </c>
      <c r="F67" s="18"/>
      <c r="G67" s="18"/>
      <c r="H67" s="18"/>
      <c r="I67" s="18"/>
      <c r="J67" s="18"/>
      <c r="K67" s="18">
        <v>3424236</v>
      </c>
      <c r="L67" s="18">
        <v>0</v>
      </c>
      <c r="M67" s="18"/>
      <c r="N67" s="19"/>
    </row>
    <row r="68" spans="1:14" ht="15" customHeight="1">
      <c r="A68" s="54"/>
      <c r="B68" s="94"/>
      <c r="C68" s="131" t="s">
        <v>278</v>
      </c>
      <c r="D68" s="128">
        <v>2295598</v>
      </c>
      <c r="E68" s="129">
        <v>18.2</v>
      </c>
      <c r="F68" s="129"/>
      <c r="G68" s="129"/>
      <c r="H68" s="129"/>
      <c r="I68" s="129"/>
      <c r="J68" s="129"/>
      <c r="K68" s="128">
        <f>SUM(K70)</f>
        <v>651660</v>
      </c>
      <c r="L68" s="129">
        <v>0</v>
      </c>
      <c r="M68" s="129"/>
      <c r="N68" s="130"/>
    </row>
    <row r="69" spans="1:14" ht="15" customHeight="1">
      <c r="A69" s="54"/>
      <c r="B69" s="94" t="s">
        <v>154</v>
      </c>
      <c r="C69" s="26" t="s">
        <v>155</v>
      </c>
      <c r="D69" s="17"/>
      <c r="E69" s="18"/>
      <c r="F69" s="18"/>
      <c r="G69" s="18"/>
      <c r="H69" s="18"/>
      <c r="I69" s="18"/>
      <c r="J69" s="18"/>
      <c r="K69" s="17"/>
      <c r="L69" s="18"/>
      <c r="M69" s="18"/>
      <c r="N69" s="19"/>
    </row>
    <row r="70" spans="1:14" ht="15" customHeight="1">
      <c r="A70" s="54"/>
      <c r="B70" s="94" t="s">
        <v>307</v>
      </c>
      <c r="C70" s="26" t="s">
        <v>308</v>
      </c>
      <c r="D70" s="17">
        <v>2295598</v>
      </c>
      <c r="E70" s="18">
        <v>18.2</v>
      </c>
      <c r="F70" s="18"/>
      <c r="G70" s="18"/>
      <c r="H70" s="18"/>
      <c r="I70" s="18"/>
      <c r="J70" s="18"/>
      <c r="K70" s="18">
        <v>651660</v>
      </c>
      <c r="L70" s="18">
        <v>0</v>
      </c>
      <c r="M70" s="18"/>
      <c r="N70" s="19"/>
    </row>
    <row r="71" spans="1:14" ht="18" customHeight="1" thickBot="1">
      <c r="A71" s="54"/>
      <c r="B71" s="94"/>
      <c r="C71" s="132" t="s">
        <v>151</v>
      </c>
      <c r="D71" s="133">
        <v>1591245360.6700001</v>
      </c>
      <c r="E71" s="134"/>
      <c r="F71" s="134">
        <v>1675344000</v>
      </c>
      <c r="G71" s="134"/>
      <c r="H71" s="134">
        <f>H36+H45</f>
        <v>1697799220</v>
      </c>
      <c r="I71" s="134"/>
      <c r="J71" s="134">
        <f>J36+J45</f>
        <v>22455220</v>
      </c>
      <c r="K71" s="134">
        <f>K36+K45+K63</f>
        <v>1005543661</v>
      </c>
      <c r="L71" s="134"/>
      <c r="M71" s="134">
        <f>M36+M45</f>
        <v>698370675</v>
      </c>
      <c r="N71" s="314">
        <f>K71/H71*100</f>
        <v>59.226300092186399</v>
      </c>
    </row>
    <row r="72" spans="1:14" ht="15.75" thickTop="1">
      <c r="A72" s="54"/>
      <c r="B72" s="396"/>
      <c r="C72" s="396"/>
      <c r="D72" s="396"/>
      <c r="E72" s="396"/>
      <c r="F72" s="396"/>
      <c r="G72" s="396"/>
      <c r="H72" s="396"/>
      <c r="I72" s="396"/>
      <c r="J72" s="396"/>
      <c r="K72" s="396"/>
      <c r="L72" s="396"/>
      <c r="M72" s="396"/>
      <c r="N72" s="396"/>
    </row>
    <row r="73" spans="1:14">
      <c r="A73" s="54"/>
      <c r="B73" s="55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</row>
    <row r="74" spans="1:14" ht="24.75" customHeight="1">
      <c r="A74" s="3"/>
      <c r="B74" s="397" t="s">
        <v>160</v>
      </c>
      <c r="C74" s="41" t="s">
        <v>566</v>
      </c>
      <c r="D74" s="398" t="s">
        <v>69</v>
      </c>
      <c r="E74" s="398"/>
      <c r="F74" s="44" t="s">
        <v>70</v>
      </c>
      <c r="G74" s="399"/>
      <c r="H74" s="400"/>
      <c r="I74" s="400"/>
      <c r="J74" s="400"/>
      <c r="K74" s="400"/>
      <c r="L74" s="400"/>
      <c r="M74" s="401"/>
      <c r="N74" s="3"/>
    </row>
    <row r="75" spans="1:14" ht="21" customHeight="1">
      <c r="A75" s="3"/>
      <c r="B75" s="397"/>
      <c r="C75" s="44" t="s">
        <v>412</v>
      </c>
      <c r="D75" s="398"/>
      <c r="E75" s="398"/>
      <c r="F75" s="44" t="s">
        <v>71</v>
      </c>
      <c r="G75" s="402"/>
      <c r="H75" s="403"/>
      <c r="I75" s="403"/>
      <c r="J75" s="403"/>
      <c r="K75" s="403"/>
      <c r="L75" s="403"/>
      <c r="M75" s="404"/>
      <c r="N75" s="3"/>
    </row>
    <row r="76" spans="1:14" ht="22.5" customHeight="1">
      <c r="A76" s="3"/>
      <c r="B76" s="397"/>
      <c r="C76" s="44" t="s">
        <v>413</v>
      </c>
      <c r="D76" s="398"/>
      <c r="E76" s="398"/>
      <c r="F76" s="44" t="s">
        <v>72</v>
      </c>
      <c r="G76" s="402"/>
      <c r="H76" s="403"/>
      <c r="I76" s="403"/>
      <c r="J76" s="403"/>
      <c r="K76" s="403"/>
      <c r="L76" s="403"/>
      <c r="M76" s="404"/>
      <c r="N76" s="3"/>
    </row>
  </sheetData>
  <mergeCells count="26">
    <mergeCell ref="B13:C13"/>
    <mergeCell ref="B34:C34"/>
    <mergeCell ref="B72:N72"/>
    <mergeCell ref="B74:B76"/>
    <mergeCell ref="D74:E76"/>
    <mergeCell ref="G74:M74"/>
    <mergeCell ref="G75:M75"/>
    <mergeCell ref="G76:M76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A5:A6"/>
    <mergeCell ref="B6:B7"/>
    <mergeCell ref="C6:E7"/>
    <mergeCell ref="F6:G7"/>
    <mergeCell ref="H6:N7"/>
  </mergeCells>
  <pageMargins left="0.17" right="0.17" top="0.39" bottom="0.32" header="0.39" footer="0.32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5BB5C-894B-4A8F-8A5C-A8606BA94146}">
  <dimension ref="A1:N146"/>
  <sheetViews>
    <sheetView workbookViewId="0">
      <pane xSplit="5" ySplit="12" topLeftCell="F118" activePane="bottomRight" state="frozen"/>
      <selection pane="topRight" activeCell="F1" sqref="F1"/>
      <selection pane="bottomLeft" activeCell="A13" sqref="A13"/>
      <selection pane="bottomRight" activeCell="G141" sqref="G141:M141"/>
    </sheetView>
  </sheetViews>
  <sheetFormatPr defaultRowHeight="15"/>
  <cols>
    <col min="1" max="1" width="3.5703125" customWidth="1"/>
    <col min="2" max="2" width="14.7109375" customWidth="1"/>
    <col min="3" max="3" width="51.7109375" customWidth="1"/>
    <col min="4" max="4" width="14.28515625" customWidth="1"/>
    <col min="6" max="6" width="12.28515625" customWidth="1"/>
    <col min="7" max="7" width="7.7109375" customWidth="1"/>
    <col min="8" max="8" width="11.85546875" customWidth="1"/>
    <col min="9" max="9" width="7.7109375" customWidth="1"/>
    <col min="10" max="10" width="12.140625" customWidth="1"/>
    <col min="11" max="11" width="13.42578125" customWidth="1"/>
    <col min="12" max="12" width="7.7109375" customWidth="1"/>
    <col min="13" max="13" width="12" customWidth="1"/>
    <col min="14" max="14" width="7.7109375" customWidth="1"/>
  </cols>
  <sheetData>
    <row r="1" spans="1:14">
      <c r="A1" s="52"/>
      <c r="B1" s="53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>
      <c r="A2" s="52"/>
      <c r="B2" s="336" t="s">
        <v>135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</row>
    <row r="3" spans="1:14">
      <c r="A3" s="52"/>
      <c r="B3" s="388" t="s">
        <v>559</v>
      </c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</row>
    <row r="4" spans="1:14">
      <c r="A4" s="52"/>
      <c r="B4" s="338" t="s">
        <v>1</v>
      </c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</row>
    <row r="5" spans="1:14" ht="15.75" thickBot="1">
      <c r="A5" s="40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6.5" thickTop="1" thickBot="1">
      <c r="A6" s="405"/>
      <c r="B6" s="390" t="s">
        <v>136</v>
      </c>
      <c r="C6" s="341" t="s">
        <v>3</v>
      </c>
      <c r="D6" s="341"/>
      <c r="E6" s="341"/>
      <c r="F6" s="391" t="s">
        <v>4</v>
      </c>
      <c r="G6" s="391"/>
      <c r="H6" s="392" t="s">
        <v>5</v>
      </c>
      <c r="I6" s="392"/>
      <c r="J6" s="392"/>
      <c r="K6" s="392"/>
      <c r="L6" s="392"/>
      <c r="M6" s="392"/>
      <c r="N6" s="392"/>
    </row>
    <row r="7" spans="1:14" ht="15.75" thickTop="1">
      <c r="A7" s="52"/>
      <c r="B7" s="390"/>
      <c r="C7" s="341"/>
      <c r="D7" s="341"/>
      <c r="E7" s="341"/>
      <c r="F7" s="391"/>
      <c r="G7" s="391"/>
      <c r="H7" s="392"/>
      <c r="I7" s="392"/>
      <c r="J7" s="392"/>
      <c r="K7" s="392"/>
      <c r="L7" s="392"/>
      <c r="M7" s="392"/>
      <c r="N7" s="392"/>
    </row>
    <row r="8" spans="1:14">
      <c r="A8" s="52"/>
      <c r="B8" s="119" t="s">
        <v>137</v>
      </c>
      <c r="C8" s="393" t="s">
        <v>36</v>
      </c>
      <c r="D8" s="393"/>
      <c r="E8" s="393"/>
      <c r="F8" s="394" t="s">
        <v>138</v>
      </c>
      <c r="G8" s="394"/>
      <c r="H8" s="395" t="s">
        <v>35</v>
      </c>
      <c r="I8" s="395"/>
      <c r="J8" s="395"/>
      <c r="K8" s="395"/>
      <c r="L8" s="395"/>
      <c r="M8" s="395"/>
      <c r="N8" s="395"/>
    </row>
    <row r="9" spans="1:14" ht="15.75" thickBot="1">
      <c r="A9" s="52"/>
      <c r="B9" s="347" t="s">
        <v>6</v>
      </c>
      <c r="C9" s="347"/>
      <c r="D9" s="348" t="s">
        <v>139</v>
      </c>
      <c r="E9" s="348"/>
      <c r="F9" s="348"/>
      <c r="G9" s="348"/>
      <c r="H9" s="348"/>
      <c r="I9" s="348"/>
      <c r="J9" s="348"/>
      <c r="K9" s="348"/>
      <c r="L9" s="348"/>
      <c r="M9" s="348"/>
      <c r="N9" s="348"/>
    </row>
    <row r="10" spans="1:14" ht="21" customHeight="1" thickTop="1" thickBot="1">
      <c r="A10" s="52"/>
      <c r="B10" s="347"/>
      <c r="C10" s="347"/>
      <c r="D10" s="120" t="s">
        <v>140</v>
      </c>
      <c r="E10" s="121">
        <v>2024</v>
      </c>
      <c r="F10" s="349" t="s">
        <v>8</v>
      </c>
      <c r="G10" s="349"/>
      <c r="H10" s="349" t="s">
        <v>8</v>
      </c>
      <c r="I10" s="349"/>
      <c r="J10" s="91" t="s">
        <v>8</v>
      </c>
      <c r="K10" s="349" t="s">
        <v>8</v>
      </c>
      <c r="L10" s="349"/>
      <c r="M10" s="351" t="s">
        <v>141</v>
      </c>
      <c r="N10" s="343" t="s">
        <v>10</v>
      </c>
    </row>
    <row r="11" spans="1:14" ht="46.5" thickTop="1" thickBot="1">
      <c r="A11" s="52"/>
      <c r="B11" s="347"/>
      <c r="C11" s="347"/>
      <c r="D11" s="4" t="s">
        <v>142</v>
      </c>
      <c r="E11" s="5" t="s">
        <v>12</v>
      </c>
      <c r="F11" s="6" t="s">
        <v>498</v>
      </c>
      <c r="G11" s="7" t="s">
        <v>12</v>
      </c>
      <c r="H11" s="6" t="s">
        <v>499</v>
      </c>
      <c r="I11" s="7" t="s">
        <v>12</v>
      </c>
      <c r="J11" s="8" t="s">
        <v>143</v>
      </c>
      <c r="K11" s="6" t="s">
        <v>14</v>
      </c>
      <c r="L11" s="7" t="s">
        <v>12</v>
      </c>
      <c r="M11" s="351"/>
      <c r="N11" s="343"/>
    </row>
    <row r="12" spans="1:14" ht="16.5" thickTop="1" thickBot="1">
      <c r="A12" s="52"/>
      <c r="B12" s="347"/>
      <c r="C12" s="347"/>
      <c r="D12" s="9" t="s">
        <v>15</v>
      </c>
      <c r="E12" s="9" t="s">
        <v>16</v>
      </c>
      <c r="F12" s="9" t="s">
        <v>17</v>
      </c>
      <c r="G12" s="9" t="s">
        <v>18</v>
      </c>
      <c r="H12" s="9" t="s">
        <v>19</v>
      </c>
      <c r="I12" s="9" t="s">
        <v>20</v>
      </c>
      <c r="J12" s="9" t="s">
        <v>21</v>
      </c>
      <c r="K12" s="9" t="s">
        <v>22</v>
      </c>
      <c r="L12" s="9" t="s">
        <v>23</v>
      </c>
      <c r="M12" s="9" t="s">
        <v>24</v>
      </c>
      <c r="N12" s="10" t="s">
        <v>25</v>
      </c>
    </row>
    <row r="13" spans="1:14" ht="15" customHeight="1" thickTop="1">
      <c r="A13" s="52"/>
      <c r="B13" s="344" t="s">
        <v>42</v>
      </c>
      <c r="C13" s="344"/>
      <c r="D13" s="11"/>
      <c r="E13" s="12"/>
      <c r="F13" s="11"/>
      <c r="G13" s="12"/>
      <c r="H13" s="11"/>
      <c r="I13" s="12"/>
      <c r="J13" s="13"/>
      <c r="K13" s="11"/>
      <c r="L13" s="12"/>
      <c r="M13" s="11"/>
      <c r="N13" s="14"/>
    </row>
    <row r="14" spans="1:14" ht="15" customHeight="1">
      <c r="A14" s="52"/>
      <c r="B14" s="122" t="s">
        <v>27</v>
      </c>
      <c r="C14" s="15" t="s">
        <v>28</v>
      </c>
      <c r="D14" s="11"/>
      <c r="E14" s="12"/>
      <c r="F14" s="11"/>
      <c r="G14" s="12"/>
      <c r="H14" s="11"/>
      <c r="I14" s="12"/>
      <c r="J14" s="16"/>
      <c r="K14" s="11"/>
      <c r="L14" s="12"/>
      <c r="M14" s="11"/>
      <c r="N14" s="14"/>
    </row>
    <row r="15" spans="1:14" ht="15" customHeight="1">
      <c r="A15" s="52"/>
      <c r="B15" s="94" t="s">
        <v>44</v>
      </c>
      <c r="C15" s="123" t="s">
        <v>45</v>
      </c>
      <c r="D15" s="17">
        <v>14740268846.280001</v>
      </c>
      <c r="E15" s="18">
        <v>32.9</v>
      </c>
      <c r="F15" s="18">
        <v>15294449000</v>
      </c>
      <c r="G15" s="18">
        <v>32.9</v>
      </c>
      <c r="H15" s="302">
        <v>15325013000</v>
      </c>
      <c r="I15" s="18">
        <v>32.9</v>
      </c>
      <c r="J15" s="18">
        <f>H15-F15</f>
        <v>30564000</v>
      </c>
      <c r="K15" s="303">
        <v>10499172748</v>
      </c>
      <c r="L15" s="18">
        <v>32.9</v>
      </c>
      <c r="M15" s="18">
        <f>H15-K15</f>
        <v>4825840252</v>
      </c>
      <c r="N15" s="19">
        <f>K15/H15*100</f>
        <v>68.510041381367841</v>
      </c>
    </row>
    <row r="16" spans="1:14" ht="15" customHeight="1">
      <c r="A16" s="52"/>
      <c r="B16" s="94" t="s">
        <v>46</v>
      </c>
      <c r="C16" s="123" t="s">
        <v>47</v>
      </c>
      <c r="D16" s="17">
        <v>2385384469</v>
      </c>
      <c r="E16" s="18">
        <v>33.799999999999997</v>
      </c>
      <c r="F16" s="18">
        <v>2508370000</v>
      </c>
      <c r="G16" s="18">
        <v>33.799999999999997</v>
      </c>
      <c r="H16" s="302">
        <v>2513474000</v>
      </c>
      <c r="I16" s="18">
        <v>33.799999999999997</v>
      </c>
      <c r="J16" s="18">
        <f t="shared" ref="J16:J21" si="0">H16-F16</f>
        <v>5104000</v>
      </c>
      <c r="K16" s="303">
        <v>1713503844</v>
      </c>
      <c r="L16" s="18">
        <v>33.799999999999997</v>
      </c>
      <c r="M16" s="18">
        <f t="shared" ref="M16:M27" si="1">H16-K16</f>
        <v>799970156</v>
      </c>
      <c r="N16" s="19">
        <f t="shared" ref="N16:N30" si="2">K16/H16*100</f>
        <v>68.172730014314851</v>
      </c>
    </row>
    <row r="17" spans="1:14" ht="15" customHeight="1">
      <c r="A17" s="52"/>
      <c r="B17" s="94" t="s">
        <v>48</v>
      </c>
      <c r="C17" s="123" t="s">
        <v>49</v>
      </c>
      <c r="D17" s="17">
        <v>4598913661.79</v>
      </c>
      <c r="E17" s="18">
        <v>19.5</v>
      </c>
      <c r="F17" s="18">
        <v>4350193000</v>
      </c>
      <c r="G17" s="18">
        <v>19.5</v>
      </c>
      <c r="H17" s="302">
        <v>4358693000</v>
      </c>
      <c r="I17" s="18">
        <v>19.5</v>
      </c>
      <c r="J17" s="18">
        <f t="shared" si="0"/>
        <v>8500000</v>
      </c>
      <c r="K17" s="303">
        <v>2072362627</v>
      </c>
      <c r="L17" s="18">
        <v>19.5</v>
      </c>
      <c r="M17" s="18">
        <f t="shared" si="1"/>
        <v>2286330373</v>
      </c>
      <c r="N17" s="19">
        <f t="shared" si="2"/>
        <v>47.545505659609425</v>
      </c>
    </row>
    <row r="18" spans="1:14" ht="15" customHeight="1">
      <c r="A18" s="52"/>
      <c r="B18" s="94" t="s">
        <v>50</v>
      </c>
      <c r="C18" s="123" t="s">
        <v>51</v>
      </c>
      <c r="D18" s="17">
        <v>0</v>
      </c>
      <c r="E18" s="18">
        <v>0</v>
      </c>
      <c r="F18" s="18">
        <v>0</v>
      </c>
      <c r="G18" s="18">
        <v>0</v>
      </c>
      <c r="H18" s="302"/>
      <c r="I18" s="18">
        <v>0</v>
      </c>
      <c r="J18" s="18">
        <f t="shared" si="0"/>
        <v>0</v>
      </c>
      <c r="K18" s="303"/>
      <c r="L18" s="18">
        <v>0</v>
      </c>
      <c r="M18" s="18">
        <f t="shared" si="1"/>
        <v>0</v>
      </c>
      <c r="N18" s="19"/>
    </row>
    <row r="19" spans="1:14" ht="15" customHeight="1">
      <c r="A19" s="52"/>
      <c r="B19" s="94" t="s">
        <v>52</v>
      </c>
      <c r="C19" s="123" t="s">
        <v>53</v>
      </c>
      <c r="D19" s="17">
        <v>0</v>
      </c>
      <c r="E19" s="18">
        <v>0</v>
      </c>
      <c r="F19" s="18">
        <v>0</v>
      </c>
      <c r="G19" s="18">
        <v>0</v>
      </c>
      <c r="H19" s="302"/>
      <c r="I19" s="18">
        <v>0</v>
      </c>
      <c r="J19" s="18">
        <f t="shared" si="0"/>
        <v>0</v>
      </c>
      <c r="K19" s="303"/>
      <c r="L19" s="18">
        <v>0</v>
      </c>
      <c r="M19" s="18">
        <f t="shared" si="1"/>
        <v>0</v>
      </c>
      <c r="N19" s="19"/>
    </row>
    <row r="20" spans="1:14" ht="15" customHeight="1">
      <c r="A20" s="52"/>
      <c r="B20" s="94" t="s">
        <v>54</v>
      </c>
      <c r="C20" s="123" t="s">
        <v>55</v>
      </c>
      <c r="D20" s="17">
        <v>7957018</v>
      </c>
      <c r="E20" s="18">
        <v>41</v>
      </c>
      <c r="F20" s="18">
        <v>10000000</v>
      </c>
      <c r="G20" s="18">
        <v>41</v>
      </c>
      <c r="H20" s="302">
        <v>10000000</v>
      </c>
      <c r="I20" s="18">
        <v>41</v>
      </c>
      <c r="J20" s="18">
        <f t="shared" si="0"/>
        <v>0</v>
      </c>
      <c r="K20" s="303">
        <v>5631795</v>
      </c>
      <c r="L20" s="18">
        <v>41</v>
      </c>
      <c r="M20" s="18">
        <f t="shared" si="1"/>
        <v>4368205</v>
      </c>
      <c r="N20" s="19">
        <f t="shared" si="2"/>
        <v>56.317950000000003</v>
      </c>
    </row>
    <row r="21" spans="1:14" ht="15" customHeight="1">
      <c r="A21" s="52"/>
      <c r="B21" s="94" t="s">
        <v>56</v>
      </c>
      <c r="C21" s="123" t="s">
        <v>57</v>
      </c>
      <c r="D21" s="17">
        <v>793755977.00999999</v>
      </c>
      <c r="E21" s="18">
        <v>34.299999999999997</v>
      </c>
      <c r="F21" s="18">
        <v>700000000</v>
      </c>
      <c r="G21" s="18">
        <v>34.299999999999997</v>
      </c>
      <c r="H21" s="302">
        <v>729400000</v>
      </c>
      <c r="I21" s="18">
        <v>34.299999999999997</v>
      </c>
      <c r="J21" s="18">
        <f t="shared" si="0"/>
        <v>29400000</v>
      </c>
      <c r="K21" s="303">
        <v>499124730</v>
      </c>
      <c r="L21" s="18">
        <v>34.299999999999997</v>
      </c>
      <c r="M21" s="18">
        <f t="shared" si="1"/>
        <v>230275270</v>
      </c>
      <c r="N21" s="19">
        <f t="shared" si="2"/>
        <v>68.429494104743625</v>
      </c>
    </row>
    <row r="22" spans="1:14" ht="15" customHeight="1">
      <c r="A22" s="52"/>
      <c r="B22" s="124"/>
      <c r="C22" s="125" t="s">
        <v>144</v>
      </c>
      <c r="D22" s="20">
        <v>22526279972.080002</v>
      </c>
      <c r="E22" s="21">
        <v>30.5</v>
      </c>
      <c r="F22" s="21">
        <v>22863012000</v>
      </c>
      <c r="G22" s="21">
        <v>30.5</v>
      </c>
      <c r="H22" s="21">
        <f>SUM(H15:H21)</f>
        <v>22936580000</v>
      </c>
      <c r="I22" s="21">
        <v>30.5</v>
      </c>
      <c r="J22" s="21">
        <f>SUM(J15:J21)</f>
        <v>73568000</v>
      </c>
      <c r="K22" s="20">
        <f>SUM(K15:K21)</f>
        <v>14789795744</v>
      </c>
      <c r="L22" s="21">
        <v>30.5</v>
      </c>
      <c r="M22" s="21">
        <f>SUM(M15:M21)</f>
        <v>8146784256</v>
      </c>
      <c r="N22" s="1">
        <f t="shared" si="2"/>
        <v>64.481259821647342</v>
      </c>
    </row>
    <row r="23" spans="1:14" ht="15" customHeight="1">
      <c r="A23" s="52"/>
      <c r="B23" s="94" t="s">
        <v>59</v>
      </c>
      <c r="C23" s="123" t="s">
        <v>60</v>
      </c>
      <c r="D23" s="17">
        <v>7242000</v>
      </c>
      <c r="E23" s="18">
        <v>0</v>
      </c>
      <c r="F23" s="18">
        <v>700000</v>
      </c>
      <c r="G23" s="18">
        <v>0</v>
      </c>
      <c r="H23" s="302">
        <v>700000</v>
      </c>
      <c r="I23" s="18">
        <v>0</v>
      </c>
      <c r="J23" s="18">
        <v>4000000</v>
      </c>
      <c r="K23" s="303">
        <v>122000</v>
      </c>
      <c r="L23" s="18">
        <v>0</v>
      </c>
      <c r="M23" s="18">
        <f t="shared" si="1"/>
        <v>578000</v>
      </c>
      <c r="N23" s="19">
        <f t="shared" si="2"/>
        <v>17.428571428571431</v>
      </c>
    </row>
    <row r="24" spans="1:14" ht="15" customHeight="1">
      <c r="A24" s="52"/>
      <c r="B24" s="94" t="s">
        <v>61</v>
      </c>
      <c r="C24" s="123" t="s">
        <v>62</v>
      </c>
      <c r="D24" s="17">
        <v>729699242</v>
      </c>
      <c r="E24" s="18">
        <v>12.3</v>
      </c>
      <c r="F24" s="18">
        <v>693427000</v>
      </c>
      <c r="G24" s="18">
        <v>12.3</v>
      </c>
      <c r="H24" s="302">
        <v>693427000</v>
      </c>
      <c r="I24" s="18">
        <v>12.3</v>
      </c>
      <c r="J24" s="18">
        <v>-4000000</v>
      </c>
      <c r="K24" s="303">
        <v>362550468</v>
      </c>
      <c r="L24" s="18">
        <v>12.3</v>
      </c>
      <c r="M24" s="18">
        <f t="shared" si="1"/>
        <v>330876532</v>
      </c>
      <c r="N24" s="19">
        <f t="shared" si="2"/>
        <v>52.283869534933025</v>
      </c>
    </row>
    <row r="25" spans="1:14" ht="15" customHeight="1">
      <c r="A25" s="52"/>
      <c r="B25" s="124"/>
      <c r="C25" s="125" t="s">
        <v>145</v>
      </c>
      <c r="D25" s="20">
        <v>736941242</v>
      </c>
      <c r="E25" s="21">
        <v>12.3</v>
      </c>
      <c r="F25" s="21">
        <v>694127000</v>
      </c>
      <c r="G25" s="21">
        <v>12.3</v>
      </c>
      <c r="H25" s="21">
        <f>SUM(H23:H24)</f>
        <v>694127000</v>
      </c>
      <c r="I25" s="21">
        <v>12.3</v>
      </c>
      <c r="J25" s="21">
        <f>SUM(J23:J24)</f>
        <v>0</v>
      </c>
      <c r="K25" s="21">
        <f>SUM(K23:K24)</f>
        <v>362672468</v>
      </c>
      <c r="L25" s="21">
        <v>12.3</v>
      </c>
      <c r="M25" s="21">
        <f>SUM(M23:M24)</f>
        <v>331454532</v>
      </c>
      <c r="N25" s="1">
        <f t="shared" si="2"/>
        <v>52.248719326578566</v>
      </c>
    </row>
    <row r="26" spans="1:14" ht="15" customHeight="1">
      <c r="A26" s="52"/>
      <c r="B26" s="94" t="s">
        <v>59</v>
      </c>
      <c r="C26" s="123" t="s">
        <v>60</v>
      </c>
      <c r="D26" s="17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f t="shared" ref="J26:J27" si="3">H26-F26</f>
        <v>0</v>
      </c>
      <c r="K26" s="17"/>
      <c r="L26" s="18">
        <v>0</v>
      </c>
      <c r="M26" s="18">
        <f t="shared" si="1"/>
        <v>0</v>
      </c>
      <c r="N26" s="19"/>
    </row>
    <row r="27" spans="1:14" ht="15" customHeight="1">
      <c r="A27" s="52"/>
      <c r="B27" s="94" t="s">
        <v>61</v>
      </c>
      <c r="C27" s="123" t="s">
        <v>62</v>
      </c>
      <c r="D27" s="17">
        <v>117331485</v>
      </c>
      <c r="E27" s="18">
        <v>2.4</v>
      </c>
      <c r="F27" s="18">
        <v>1700000000</v>
      </c>
      <c r="G27" s="18">
        <v>2.4</v>
      </c>
      <c r="H27" s="302">
        <v>1700000000</v>
      </c>
      <c r="I27" s="18">
        <v>2.4</v>
      </c>
      <c r="J27" s="18">
        <f t="shared" si="3"/>
        <v>0</v>
      </c>
      <c r="K27" s="303">
        <v>58107020</v>
      </c>
      <c r="L27" s="18">
        <v>2.4</v>
      </c>
      <c r="M27" s="18">
        <f t="shared" si="1"/>
        <v>1641892980</v>
      </c>
      <c r="N27" s="19">
        <f t="shared" si="2"/>
        <v>3.4180599999999997</v>
      </c>
    </row>
    <row r="28" spans="1:14" ht="15" customHeight="1">
      <c r="A28" s="52"/>
      <c r="B28" s="124"/>
      <c r="C28" s="125" t="s">
        <v>146</v>
      </c>
      <c r="D28" s="20">
        <v>117331485</v>
      </c>
      <c r="E28" s="21">
        <v>2.4</v>
      </c>
      <c r="F28" s="21">
        <v>1700000000</v>
      </c>
      <c r="G28" s="21">
        <v>2.4</v>
      </c>
      <c r="H28" s="21">
        <f>SUM(H26:H27)</f>
        <v>1700000000</v>
      </c>
      <c r="I28" s="21">
        <v>2.4</v>
      </c>
      <c r="J28" s="21">
        <f>SUM(J26:J27)</f>
        <v>0</v>
      </c>
      <c r="K28" s="21">
        <f>SUM(K26:K27)</f>
        <v>58107020</v>
      </c>
      <c r="L28" s="21">
        <v>2.4</v>
      </c>
      <c r="M28" s="21">
        <f>SUM(M26:M27)</f>
        <v>1641892980</v>
      </c>
      <c r="N28" s="1">
        <f t="shared" si="2"/>
        <v>3.4180599999999997</v>
      </c>
    </row>
    <row r="29" spans="1:14" ht="15" customHeight="1">
      <c r="A29" s="52"/>
      <c r="B29" s="126"/>
      <c r="C29" s="127" t="s">
        <v>147</v>
      </c>
      <c r="D29" s="128">
        <v>854272727</v>
      </c>
      <c r="E29" s="129">
        <v>5.3</v>
      </c>
      <c r="F29" s="129">
        <v>2394127000</v>
      </c>
      <c r="G29" s="129">
        <v>5.3</v>
      </c>
      <c r="H29" s="129">
        <f>H25+H28</f>
        <v>2394127000</v>
      </c>
      <c r="I29" s="129">
        <v>5.3</v>
      </c>
      <c r="J29" s="129">
        <f>J25+J28</f>
        <v>0</v>
      </c>
      <c r="K29" s="129">
        <f>K25+K28</f>
        <v>420779488</v>
      </c>
      <c r="L29" s="129">
        <v>5.3</v>
      </c>
      <c r="M29" s="129">
        <f>M25+M28</f>
        <v>1973347512</v>
      </c>
      <c r="N29" s="291">
        <f t="shared" si="2"/>
        <v>17.575487348833207</v>
      </c>
    </row>
    <row r="30" spans="1:14" ht="15" customHeight="1">
      <c r="A30" s="52"/>
      <c r="B30" s="126"/>
      <c r="C30" s="127" t="s">
        <v>148</v>
      </c>
      <c r="D30" s="128">
        <v>23380552699.080002</v>
      </c>
      <c r="E30" s="129">
        <v>28.1</v>
      </c>
      <c r="F30" s="129">
        <v>25257139000</v>
      </c>
      <c r="G30" s="129">
        <v>28.1</v>
      </c>
      <c r="H30" s="129">
        <f>H22+H29</f>
        <v>25330707000</v>
      </c>
      <c r="I30" s="129">
        <v>28.1</v>
      </c>
      <c r="J30" s="129">
        <f>J22+J29</f>
        <v>73568000</v>
      </c>
      <c r="K30" s="129">
        <f>K22+K29</f>
        <v>15210575232</v>
      </c>
      <c r="L30" s="129">
        <v>28.1</v>
      </c>
      <c r="M30" s="129">
        <f>M22+M29</f>
        <v>10120131768</v>
      </c>
      <c r="N30" s="291">
        <f t="shared" si="2"/>
        <v>60.047969573056136</v>
      </c>
    </row>
    <row r="31" spans="1:14" ht="15" customHeight="1">
      <c r="A31" s="52"/>
      <c r="B31" s="124"/>
      <c r="C31" s="125" t="s">
        <v>149</v>
      </c>
      <c r="D31" s="20">
        <v>132495237</v>
      </c>
      <c r="E31" s="21"/>
      <c r="F31" s="21"/>
      <c r="G31" s="21"/>
      <c r="H31" s="21"/>
      <c r="I31" s="21"/>
      <c r="J31" s="21"/>
      <c r="K31" s="304">
        <v>97428907</v>
      </c>
      <c r="L31" s="21"/>
      <c r="M31" s="21"/>
      <c r="N31" s="1"/>
    </row>
    <row r="32" spans="1:14" ht="15" customHeight="1">
      <c r="A32" s="52"/>
      <c r="B32" s="124"/>
      <c r="C32" s="125" t="s">
        <v>150</v>
      </c>
      <c r="D32" s="20">
        <v>20492398</v>
      </c>
      <c r="E32" s="21"/>
      <c r="F32" s="21"/>
      <c r="G32" s="21"/>
      <c r="H32" s="21"/>
      <c r="I32" s="21"/>
      <c r="J32" s="21"/>
      <c r="K32" s="304">
        <v>26244000</v>
      </c>
      <c r="L32" s="21"/>
      <c r="M32" s="21"/>
      <c r="N32" s="1"/>
    </row>
    <row r="33" spans="1:14" ht="15" customHeight="1" thickBot="1">
      <c r="A33" s="52"/>
      <c r="B33" s="126"/>
      <c r="C33" s="127" t="s">
        <v>151</v>
      </c>
      <c r="D33" s="128">
        <v>23533540334.080002</v>
      </c>
      <c r="E33" s="129"/>
      <c r="F33" s="129"/>
      <c r="G33" s="129"/>
      <c r="H33" s="129"/>
      <c r="I33" s="129"/>
      <c r="J33" s="129"/>
      <c r="K33" s="128">
        <f>K30+K31+K32</f>
        <v>15334248139</v>
      </c>
      <c r="L33" s="129"/>
      <c r="M33" s="129"/>
      <c r="N33" s="130"/>
    </row>
    <row r="34" spans="1:14" ht="15" customHeight="1" thickTop="1">
      <c r="A34" s="52"/>
      <c r="B34" s="352" t="s">
        <v>152</v>
      </c>
      <c r="C34" s="352"/>
      <c r="D34" s="22"/>
      <c r="E34" s="23"/>
      <c r="F34" s="22"/>
      <c r="G34" s="23"/>
      <c r="H34" s="22"/>
      <c r="I34" s="23"/>
      <c r="J34" s="24"/>
      <c r="K34" s="22"/>
      <c r="L34" s="23"/>
      <c r="M34" s="22"/>
      <c r="N34" s="25"/>
    </row>
    <row r="35" spans="1:14" ht="15" customHeight="1">
      <c r="A35" s="52"/>
      <c r="B35" s="93" t="s">
        <v>43</v>
      </c>
      <c r="C35" s="15" t="s">
        <v>28</v>
      </c>
      <c r="D35" s="11"/>
      <c r="E35" s="12"/>
      <c r="F35" s="11"/>
      <c r="G35" s="12"/>
      <c r="H35" s="11"/>
      <c r="I35" s="12"/>
      <c r="J35" s="16"/>
      <c r="K35" s="11"/>
      <c r="L35" s="12"/>
      <c r="M35" s="11"/>
      <c r="N35" s="14"/>
    </row>
    <row r="36" spans="1:14" ht="15" customHeight="1">
      <c r="A36" s="52"/>
      <c r="B36" s="94"/>
      <c r="C36" s="131" t="s">
        <v>153</v>
      </c>
      <c r="D36" s="128">
        <v>22526279972.080002</v>
      </c>
      <c r="E36" s="129">
        <v>96.3</v>
      </c>
      <c r="F36" s="129">
        <v>22863012000</v>
      </c>
      <c r="G36" s="129">
        <v>90.5</v>
      </c>
      <c r="H36" s="129">
        <f>SUM(H38:H51)</f>
        <v>22936580000</v>
      </c>
      <c r="I36" s="129">
        <v>90.5</v>
      </c>
      <c r="J36" s="129">
        <f>SUM(J38:J51)</f>
        <v>73568000</v>
      </c>
      <c r="K36" s="129">
        <f>SUM(K38:K51)</f>
        <v>14789795744</v>
      </c>
      <c r="L36" s="129">
        <v>98.2</v>
      </c>
      <c r="M36" s="129">
        <f>SUM(M38:M51)</f>
        <v>8146784256</v>
      </c>
      <c r="N36" s="291">
        <f>K36/H36*100</f>
        <v>64.481259821647342</v>
      </c>
    </row>
    <row r="37" spans="1:14" ht="15" customHeight="1">
      <c r="A37" s="52"/>
      <c r="B37" s="94" t="s">
        <v>154</v>
      </c>
      <c r="C37" s="26" t="s">
        <v>155</v>
      </c>
      <c r="D37" s="17"/>
      <c r="E37" s="18"/>
      <c r="F37" s="18"/>
      <c r="G37" s="18"/>
      <c r="H37" s="18"/>
      <c r="I37" s="18"/>
      <c r="J37" s="18"/>
      <c r="K37" s="17"/>
      <c r="L37" s="18"/>
      <c r="M37" s="18"/>
      <c r="N37" s="19"/>
    </row>
    <row r="38" spans="1:14" ht="15" customHeight="1">
      <c r="A38" s="52"/>
      <c r="B38" s="94" t="s">
        <v>201</v>
      </c>
      <c r="C38" s="26" t="s">
        <v>202</v>
      </c>
      <c r="D38" s="17">
        <v>11588880251</v>
      </c>
      <c r="E38" s="18">
        <v>49.6</v>
      </c>
      <c r="F38" s="18">
        <v>11195057300</v>
      </c>
      <c r="G38" s="18">
        <v>44.3</v>
      </c>
      <c r="H38" s="302">
        <v>11369640300</v>
      </c>
      <c r="I38" s="18">
        <v>44.3</v>
      </c>
      <c r="J38" s="18">
        <f t="shared" ref="J38:J51" si="4">H38-F38</f>
        <v>174583000</v>
      </c>
      <c r="K38" s="303">
        <v>7847548571</v>
      </c>
      <c r="L38" s="18">
        <v>52.5</v>
      </c>
      <c r="M38" s="18">
        <f t="shared" ref="M38:M51" si="5">H38-K38</f>
        <v>3522091729</v>
      </c>
      <c r="N38" s="19">
        <f>K38/H38*100</f>
        <v>69.021959920754924</v>
      </c>
    </row>
    <row r="39" spans="1:14" ht="15" customHeight="1">
      <c r="A39" s="52"/>
      <c r="B39" s="94" t="s">
        <v>203</v>
      </c>
      <c r="C39" s="26" t="s">
        <v>204</v>
      </c>
      <c r="D39" s="17">
        <v>403346602</v>
      </c>
      <c r="E39" s="18">
        <v>1.7</v>
      </c>
      <c r="F39" s="18">
        <v>469800000</v>
      </c>
      <c r="G39" s="18">
        <v>1.9</v>
      </c>
      <c r="H39" s="302">
        <v>466252000</v>
      </c>
      <c r="I39" s="18">
        <v>1.9</v>
      </c>
      <c r="J39" s="18">
        <f t="shared" si="4"/>
        <v>-3548000</v>
      </c>
      <c r="K39" s="303">
        <v>299050098</v>
      </c>
      <c r="L39" s="18">
        <v>2</v>
      </c>
      <c r="M39" s="18">
        <f t="shared" si="5"/>
        <v>167201902</v>
      </c>
      <c r="N39" s="19">
        <f t="shared" ref="N39:N101" si="6">K39/H39*100</f>
        <v>64.139156078687066</v>
      </c>
    </row>
    <row r="40" spans="1:14" ht="15" customHeight="1">
      <c r="A40" s="52"/>
      <c r="B40" s="94" t="s">
        <v>205</v>
      </c>
      <c r="C40" s="26" t="s">
        <v>206</v>
      </c>
      <c r="D40" s="17">
        <v>145881784</v>
      </c>
      <c r="E40" s="18">
        <v>0.6</v>
      </c>
      <c r="F40" s="18">
        <v>159850000</v>
      </c>
      <c r="G40" s="18">
        <v>0.6</v>
      </c>
      <c r="H40" s="302">
        <v>162850000</v>
      </c>
      <c r="I40" s="18">
        <v>0.6</v>
      </c>
      <c r="J40" s="18">
        <f t="shared" si="4"/>
        <v>3000000</v>
      </c>
      <c r="K40" s="303">
        <v>109599588</v>
      </c>
      <c r="L40" s="18">
        <v>0.8</v>
      </c>
      <c r="M40" s="18">
        <f t="shared" si="5"/>
        <v>53250412</v>
      </c>
      <c r="N40" s="19">
        <f t="shared" si="6"/>
        <v>67.300944427387165</v>
      </c>
    </row>
    <row r="41" spans="1:14" ht="15" customHeight="1">
      <c r="A41" s="52"/>
      <c r="B41" s="94" t="s">
        <v>207</v>
      </c>
      <c r="C41" s="26" t="s">
        <v>208</v>
      </c>
      <c r="D41" s="17">
        <v>286743416.27999997</v>
      </c>
      <c r="E41" s="18">
        <v>1.2</v>
      </c>
      <c r="F41" s="18">
        <v>355806000</v>
      </c>
      <c r="G41" s="18">
        <v>1.4</v>
      </c>
      <c r="H41" s="302">
        <v>351106000</v>
      </c>
      <c r="I41" s="18">
        <v>1.4</v>
      </c>
      <c r="J41" s="18">
        <f t="shared" si="4"/>
        <v>-4700000</v>
      </c>
      <c r="K41" s="303">
        <v>212972506</v>
      </c>
      <c r="L41" s="18">
        <v>1.4</v>
      </c>
      <c r="M41" s="18">
        <f t="shared" si="5"/>
        <v>138133494</v>
      </c>
      <c r="N41" s="19">
        <f t="shared" si="6"/>
        <v>60.657609382921393</v>
      </c>
    </row>
    <row r="42" spans="1:14" ht="15" customHeight="1">
      <c r="A42" s="52"/>
      <c r="B42" s="94" t="s">
        <v>209</v>
      </c>
      <c r="C42" s="26" t="s">
        <v>210</v>
      </c>
      <c r="D42" s="17">
        <v>392239933</v>
      </c>
      <c r="E42" s="18">
        <v>1.7</v>
      </c>
      <c r="F42" s="18">
        <v>381100000</v>
      </c>
      <c r="G42" s="18">
        <v>1.5</v>
      </c>
      <c r="H42" s="302">
        <v>399789000</v>
      </c>
      <c r="I42" s="18">
        <v>1.5</v>
      </c>
      <c r="J42" s="18">
        <f t="shared" si="4"/>
        <v>18689000</v>
      </c>
      <c r="K42" s="303">
        <v>269900483</v>
      </c>
      <c r="L42" s="18">
        <v>1.8</v>
      </c>
      <c r="M42" s="18">
        <f t="shared" si="5"/>
        <v>129888517</v>
      </c>
      <c r="N42" s="19">
        <f t="shared" si="6"/>
        <v>67.51073266147894</v>
      </c>
    </row>
    <row r="43" spans="1:14" ht="15" customHeight="1">
      <c r="A43" s="52"/>
      <c r="B43" s="94" t="s">
        <v>211</v>
      </c>
      <c r="C43" s="26" t="s">
        <v>212</v>
      </c>
      <c r="D43" s="17">
        <v>1256964687</v>
      </c>
      <c r="E43" s="18">
        <v>5.4</v>
      </c>
      <c r="F43" s="18">
        <v>1288080000</v>
      </c>
      <c r="G43" s="18">
        <v>5.0999999999999996</v>
      </c>
      <c r="H43" s="302">
        <v>1276549000</v>
      </c>
      <c r="I43" s="18">
        <v>5.0999999999999996</v>
      </c>
      <c r="J43" s="18">
        <f t="shared" si="4"/>
        <v>-11531000</v>
      </c>
      <c r="K43" s="303">
        <v>829797808</v>
      </c>
      <c r="L43" s="18">
        <v>5.6</v>
      </c>
      <c r="M43" s="18">
        <f t="shared" si="5"/>
        <v>446751192</v>
      </c>
      <c r="N43" s="19">
        <f t="shared" si="6"/>
        <v>65.003208494151039</v>
      </c>
    </row>
    <row r="44" spans="1:14" ht="15" customHeight="1">
      <c r="A44" s="52"/>
      <c r="B44" s="94" t="s">
        <v>213</v>
      </c>
      <c r="C44" s="26" t="s">
        <v>214</v>
      </c>
      <c r="D44" s="17">
        <v>395319460</v>
      </c>
      <c r="E44" s="18">
        <v>1.7</v>
      </c>
      <c r="F44" s="18">
        <v>410600000</v>
      </c>
      <c r="G44" s="18">
        <v>1.6</v>
      </c>
      <c r="H44" s="302">
        <v>416702000</v>
      </c>
      <c r="I44" s="18">
        <v>1.6</v>
      </c>
      <c r="J44" s="18">
        <f t="shared" si="4"/>
        <v>6102000</v>
      </c>
      <c r="K44" s="303">
        <v>277298619</v>
      </c>
      <c r="L44" s="18">
        <v>1.9</v>
      </c>
      <c r="M44" s="18">
        <f t="shared" si="5"/>
        <v>139403381</v>
      </c>
      <c r="N44" s="19">
        <f t="shared" si="6"/>
        <v>66.546025457041253</v>
      </c>
    </row>
    <row r="45" spans="1:14" ht="15" customHeight="1">
      <c r="A45" s="52"/>
      <c r="B45" s="94" t="s">
        <v>215</v>
      </c>
      <c r="C45" s="26" t="s">
        <v>216</v>
      </c>
      <c r="D45" s="17">
        <v>161456069</v>
      </c>
      <c r="E45" s="18">
        <v>0.7</v>
      </c>
      <c r="F45" s="18">
        <v>166540000</v>
      </c>
      <c r="G45" s="18">
        <v>0.7</v>
      </c>
      <c r="H45" s="302">
        <v>167724000</v>
      </c>
      <c r="I45" s="18">
        <v>0.7</v>
      </c>
      <c r="J45" s="18">
        <f t="shared" si="4"/>
        <v>1184000</v>
      </c>
      <c r="K45" s="303">
        <v>113937458</v>
      </c>
      <c r="L45" s="18">
        <v>0.7</v>
      </c>
      <c r="M45" s="18">
        <f t="shared" si="5"/>
        <v>53786542</v>
      </c>
      <c r="N45" s="19">
        <f t="shared" si="6"/>
        <v>67.931517254537212</v>
      </c>
    </row>
    <row r="46" spans="1:14" ht="15" customHeight="1">
      <c r="A46" s="52"/>
      <c r="B46" s="94" t="s">
        <v>217</v>
      </c>
      <c r="C46" s="26" t="s">
        <v>218</v>
      </c>
      <c r="D46" s="17">
        <v>3049360735</v>
      </c>
      <c r="E46" s="18">
        <v>13</v>
      </c>
      <c r="F46" s="18">
        <v>3295907000</v>
      </c>
      <c r="G46" s="18">
        <v>13</v>
      </c>
      <c r="H46" s="302">
        <v>3306268000</v>
      </c>
      <c r="I46" s="18">
        <v>13</v>
      </c>
      <c r="J46" s="18">
        <f t="shared" si="4"/>
        <v>10361000</v>
      </c>
      <c r="K46" s="303">
        <v>2226141673</v>
      </c>
      <c r="L46" s="18">
        <v>15.2</v>
      </c>
      <c r="M46" s="18">
        <f t="shared" si="5"/>
        <v>1080126327</v>
      </c>
      <c r="N46" s="19">
        <f t="shared" si="6"/>
        <v>67.330950576299315</v>
      </c>
    </row>
    <row r="47" spans="1:14" ht="15" customHeight="1">
      <c r="A47" s="52"/>
      <c r="B47" s="94" t="s">
        <v>219</v>
      </c>
      <c r="C47" s="26" t="s">
        <v>220</v>
      </c>
      <c r="D47" s="17">
        <v>86820650</v>
      </c>
      <c r="E47" s="18">
        <v>0.4</v>
      </c>
      <c r="F47" s="18">
        <v>89400000</v>
      </c>
      <c r="G47" s="18">
        <v>0.4</v>
      </c>
      <c r="H47" s="302">
        <v>92502000</v>
      </c>
      <c r="I47" s="18">
        <v>0.4</v>
      </c>
      <c r="J47" s="18">
        <f t="shared" si="4"/>
        <v>3102000</v>
      </c>
      <c r="K47" s="303">
        <v>65632170</v>
      </c>
      <c r="L47" s="18">
        <v>0.5</v>
      </c>
      <c r="M47" s="18">
        <f t="shared" si="5"/>
        <v>26869830</v>
      </c>
      <c r="N47" s="19">
        <f t="shared" si="6"/>
        <v>70.952163196471432</v>
      </c>
    </row>
    <row r="48" spans="1:14" ht="15" customHeight="1">
      <c r="A48" s="52"/>
      <c r="B48" s="94" t="s">
        <v>221</v>
      </c>
      <c r="C48" s="26" t="s">
        <v>222</v>
      </c>
      <c r="D48" s="17">
        <v>219367626</v>
      </c>
      <c r="E48" s="18">
        <v>0.9</v>
      </c>
      <c r="F48" s="18">
        <v>214758000</v>
      </c>
      <c r="G48" s="18">
        <v>0.9</v>
      </c>
      <c r="H48" s="302">
        <v>233046500</v>
      </c>
      <c r="I48" s="18">
        <v>0.9</v>
      </c>
      <c r="J48" s="18">
        <f t="shared" si="4"/>
        <v>18288500</v>
      </c>
      <c r="K48" s="303">
        <v>160449444</v>
      </c>
      <c r="L48" s="18">
        <v>1.2</v>
      </c>
      <c r="M48" s="18">
        <f t="shared" si="5"/>
        <v>72597056</v>
      </c>
      <c r="N48" s="19">
        <f t="shared" si="6"/>
        <v>68.84868212996119</v>
      </c>
    </row>
    <row r="49" spans="1:14" ht="15" customHeight="1">
      <c r="A49" s="52"/>
      <c r="B49" s="94" t="s">
        <v>223</v>
      </c>
      <c r="C49" s="26" t="s">
        <v>224</v>
      </c>
      <c r="D49" s="17">
        <v>657566669.26999998</v>
      </c>
      <c r="E49" s="18">
        <v>2.8</v>
      </c>
      <c r="F49" s="18">
        <v>542842000</v>
      </c>
      <c r="G49" s="18">
        <v>2.1</v>
      </c>
      <c r="H49" s="302">
        <v>567953500</v>
      </c>
      <c r="I49" s="18">
        <v>2.2000000000000002</v>
      </c>
      <c r="J49" s="18">
        <f t="shared" si="4"/>
        <v>25111500</v>
      </c>
      <c r="K49" s="303">
        <v>389538995</v>
      </c>
      <c r="L49" s="18">
        <v>2.7</v>
      </c>
      <c r="M49" s="18">
        <f t="shared" si="5"/>
        <v>178414505</v>
      </c>
      <c r="N49" s="19">
        <f t="shared" si="6"/>
        <v>68.586423888575382</v>
      </c>
    </row>
    <row r="50" spans="1:14" ht="15" customHeight="1">
      <c r="A50" s="52"/>
      <c r="B50" s="94" t="s">
        <v>225</v>
      </c>
      <c r="C50" s="26" t="s">
        <v>226</v>
      </c>
      <c r="D50" s="17">
        <v>3673373289.5300002</v>
      </c>
      <c r="E50" s="18">
        <v>15.7</v>
      </c>
      <c r="F50" s="18">
        <v>4027924700</v>
      </c>
      <c r="G50" s="18">
        <v>15.9</v>
      </c>
      <c r="H50" s="302">
        <v>3864040700</v>
      </c>
      <c r="I50" s="18">
        <v>15.9</v>
      </c>
      <c r="J50" s="18">
        <f t="shared" si="4"/>
        <v>-163884000</v>
      </c>
      <c r="K50" s="303">
        <v>1872571278</v>
      </c>
      <c r="L50" s="18">
        <v>11.2</v>
      </c>
      <c r="M50" s="18">
        <f t="shared" si="5"/>
        <v>1991469422</v>
      </c>
      <c r="N50" s="19">
        <f t="shared" si="6"/>
        <v>48.461479145393064</v>
      </c>
    </row>
    <row r="51" spans="1:14" ht="15" customHeight="1">
      <c r="A51" s="52"/>
      <c r="B51" s="94" t="s">
        <v>227</v>
      </c>
      <c r="C51" s="26" t="s">
        <v>228</v>
      </c>
      <c r="D51" s="17">
        <v>208958800</v>
      </c>
      <c r="E51" s="18">
        <v>0.9</v>
      </c>
      <c r="F51" s="18">
        <v>265347000</v>
      </c>
      <c r="G51" s="18">
        <v>1.1000000000000001</v>
      </c>
      <c r="H51" s="302">
        <v>262157000</v>
      </c>
      <c r="I51" s="18">
        <v>1</v>
      </c>
      <c r="J51" s="18">
        <f t="shared" si="4"/>
        <v>-3190000</v>
      </c>
      <c r="K51" s="303">
        <v>115357053</v>
      </c>
      <c r="L51" s="18">
        <v>0.7</v>
      </c>
      <c r="M51" s="18">
        <f t="shared" si="5"/>
        <v>146799947</v>
      </c>
      <c r="N51" s="19">
        <f t="shared" si="6"/>
        <v>44.003041307308216</v>
      </c>
    </row>
    <row r="52" spans="1:14" ht="15" customHeight="1">
      <c r="A52" s="52"/>
      <c r="B52" s="94"/>
      <c r="C52" s="131" t="s">
        <v>157</v>
      </c>
      <c r="D52" s="128">
        <v>854272727</v>
      </c>
      <c r="E52" s="129">
        <v>3.7</v>
      </c>
      <c r="F52" s="129">
        <v>2394127000</v>
      </c>
      <c r="G52" s="129">
        <v>9.5</v>
      </c>
      <c r="H52" s="129">
        <f>H116+H127</f>
        <v>2394127000</v>
      </c>
      <c r="I52" s="129">
        <v>9.5</v>
      </c>
      <c r="J52" s="129">
        <f>J116+J127</f>
        <v>0</v>
      </c>
      <c r="K52" s="129">
        <f>K116+K127</f>
        <v>420779488</v>
      </c>
      <c r="L52" s="129">
        <v>1.8</v>
      </c>
      <c r="M52" s="129">
        <f>M116+M127</f>
        <v>1973347512</v>
      </c>
      <c r="N52" s="291">
        <f t="shared" si="6"/>
        <v>17.575487348833207</v>
      </c>
    </row>
    <row r="53" spans="1:14" ht="15" customHeight="1">
      <c r="A53" s="52"/>
      <c r="B53" s="94" t="s">
        <v>154</v>
      </c>
      <c r="C53" s="26" t="s">
        <v>155</v>
      </c>
      <c r="D53" s="17"/>
      <c r="E53" s="18"/>
      <c r="F53" s="18"/>
      <c r="G53" s="18"/>
      <c r="H53" s="18"/>
      <c r="I53" s="18"/>
      <c r="J53" s="18"/>
      <c r="K53" s="17"/>
      <c r="L53" s="18"/>
      <c r="M53" s="18"/>
      <c r="N53" s="19"/>
    </row>
    <row r="54" spans="1:14" ht="15" customHeight="1">
      <c r="A54" s="52"/>
      <c r="B54" s="94" t="s">
        <v>229</v>
      </c>
      <c r="C54" s="26" t="s">
        <v>230</v>
      </c>
      <c r="D54" s="17">
        <v>0</v>
      </c>
      <c r="E54" s="18">
        <v>0</v>
      </c>
      <c r="F54" s="18">
        <v>5000000</v>
      </c>
      <c r="G54" s="18">
        <v>0</v>
      </c>
      <c r="H54" s="302">
        <v>5000000</v>
      </c>
      <c r="I54" s="18">
        <v>0</v>
      </c>
      <c r="J54" s="18">
        <f t="shared" ref="J54:J115" si="7">H54-F54</f>
        <v>0</v>
      </c>
      <c r="K54" s="303">
        <v>1200369</v>
      </c>
      <c r="L54" s="18">
        <v>0</v>
      </c>
      <c r="M54" s="18">
        <f t="shared" ref="M54:M114" si="8">H54-K54</f>
        <v>3799631</v>
      </c>
      <c r="N54" s="19">
        <f t="shared" si="6"/>
        <v>24.007380000000001</v>
      </c>
    </row>
    <row r="55" spans="1:14" ht="15" customHeight="1">
      <c r="A55" s="52"/>
      <c r="B55" s="94" t="s">
        <v>231</v>
      </c>
      <c r="C55" s="26" t="s">
        <v>232</v>
      </c>
      <c r="D55" s="17">
        <v>3320000</v>
      </c>
      <c r="E55" s="18">
        <v>0</v>
      </c>
      <c r="F55" s="18">
        <v>0</v>
      </c>
      <c r="G55" s="18">
        <v>0</v>
      </c>
      <c r="H55" s="302"/>
      <c r="I55" s="18">
        <v>0</v>
      </c>
      <c r="J55" s="18">
        <f t="shared" si="7"/>
        <v>0</v>
      </c>
      <c r="K55" s="303"/>
      <c r="L55" s="18">
        <v>0</v>
      </c>
      <c r="M55" s="18">
        <f t="shared" si="8"/>
        <v>0</v>
      </c>
      <c r="N55" s="19">
        <v>0</v>
      </c>
    </row>
    <row r="56" spans="1:14" ht="15" customHeight="1">
      <c r="A56" s="52"/>
      <c r="B56" s="94" t="s">
        <v>233</v>
      </c>
      <c r="C56" s="26" t="s">
        <v>516</v>
      </c>
      <c r="D56" s="17">
        <v>0</v>
      </c>
      <c r="E56" s="18">
        <v>0</v>
      </c>
      <c r="F56" s="18">
        <v>578000</v>
      </c>
      <c r="G56" s="18">
        <v>0</v>
      </c>
      <c r="H56" s="302">
        <v>578000</v>
      </c>
      <c r="I56" s="18">
        <v>0</v>
      </c>
      <c r="J56" s="18">
        <f t="shared" si="7"/>
        <v>0</v>
      </c>
      <c r="K56" s="303">
        <v>0</v>
      </c>
      <c r="L56" s="18">
        <v>0</v>
      </c>
      <c r="M56" s="18">
        <f t="shared" si="8"/>
        <v>578000</v>
      </c>
      <c r="N56" s="19">
        <f t="shared" si="6"/>
        <v>0</v>
      </c>
    </row>
    <row r="57" spans="1:14" ht="15" customHeight="1">
      <c r="A57" s="52"/>
      <c r="B57" s="94" t="s">
        <v>416</v>
      </c>
      <c r="C57" s="26" t="s">
        <v>417</v>
      </c>
      <c r="D57" s="17">
        <v>3922000</v>
      </c>
      <c r="E57" s="18">
        <v>0</v>
      </c>
      <c r="F57" s="18">
        <v>122000</v>
      </c>
      <c r="G57" s="18">
        <v>0</v>
      </c>
      <c r="H57" s="302">
        <v>122000</v>
      </c>
      <c r="I57" s="18">
        <v>0</v>
      </c>
      <c r="J57" s="18">
        <f t="shared" si="7"/>
        <v>0</v>
      </c>
      <c r="K57" s="303">
        <v>122000</v>
      </c>
      <c r="L57" s="18">
        <v>0</v>
      </c>
      <c r="M57" s="18">
        <f t="shared" si="8"/>
        <v>0</v>
      </c>
      <c r="N57" s="19">
        <f t="shared" si="6"/>
        <v>100</v>
      </c>
    </row>
    <row r="58" spans="1:14" ht="15" customHeight="1">
      <c r="A58" s="52"/>
      <c r="B58" s="94" t="s">
        <v>234</v>
      </c>
      <c r="C58" s="26" t="s">
        <v>235</v>
      </c>
      <c r="D58" s="17">
        <v>10267000</v>
      </c>
      <c r="E58" s="18">
        <v>0</v>
      </c>
      <c r="F58" s="18">
        <v>45000000</v>
      </c>
      <c r="G58" s="18">
        <v>0.2</v>
      </c>
      <c r="H58" s="308"/>
      <c r="I58" s="18">
        <v>0.1</v>
      </c>
      <c r="J58" s="18">
        <f t="shared" si="7"/>
        <v>-45000000</v>
      </c>
      <c r="K58" s="303"/>
      <c r="L58" s="18">
        <v>0</v>
      </c>
      <c r="M58" s="18">
        <f t="shared" si="8"/>
        <v>0</v>
      </c>
      <c r="N58" s="19">
        <v>0</v>
      </c>
    </row>
    <row r="59" spans="1:14" ht="15" customHeight="1">
      <c r="A59" s="52"/>
      <c r="B59" s="94" t="s">
        <v>236</v>
      </c>
      <c r="C59" s="26" t="s">
        <v>237</v>
      </c>
      <c r="D59" s="17">
        <v>0</v>
      </c>
      <c r="E59" s="18">
        <v>0</v>
      </c>
      <c r="F59" s="18">
        <v>1500000</v>
      </c>
      <c r="G59" s="18">
        <v>0</v>
      </c>
      <c r="H59" s="302">
        <v>1500000</v>
      </c>
      <c r="I59" s="18">
        <v>0</v>
      </c>
      <c r="J59" s="18">
        <f t="shared" si="7"/>
        <v>0</v>
      </c>
      <c r="K59" s="303">
        <v>0</v>
      </c>
      <c r="L59" s="18">
        <v>0</v>
      </c>
      <c r="M59" s="18">
        <f t="shared" si="8"/>
        <v>1500000</v>
      </c>
      <c r="N59" s="19">
        <f t="shared" si="6"/>
        <v>0</v>
      </c>
    </row>
    <row r="60" spans="1:14" ht="15" customHeight="1">
      <c r="A60" s="52"/>
      <c r="B60" s="94" t="s">
        <v>418</v>
      </c>
      <c r="C60" s="26" t="s">
        <v>419</v>
      </c>
      <c r="D60" s="17">
        <v>134008</v>
      </c>
      <c r="E60" s="18">
        <v>0</v>
      </c>
      <c r="F60" s="18">
        <v>0</v>
      </c>
      <c r="G60" s="18">
        <v>0</v>
      </c>
      <c r="H60" s="302"/>
      <c r="I60" s="18">
        <v>0</v>
      </c>
      <c r="J60" s="18">
        <f t="shared" si="7"/>
        <v>0</v>
      </c>
      <c r="K60" s="303"/>
      <c r="L60" s="18">
        <v>0</v>
      </c>
      <c r="M60" s="18">
        <f t="shared" si="8"/>
        <v>0</v>
      </c>
      <c r="N60" s="19">
        <v>0</v>
      </c>
    </row>
    <row r="61" spans="1:14" ht="15" customHeight="1">
      <c r="A61" s="52"/>
      <c r="B61" s="94" t="s">
        <v>238</v>
      </c>
      <c r="C61" s="26" t="s">
        <v>239</v>
      </c>
      <c r="D61" s="17">
        <v>327744</v>
      </c>
      <c r="E61" s="18">
        <v>0</v>
      </c>
      <c r="F61" s="18">
        <v>221000</v>
      </c>
      <c r="G61" s="18">
        <v>0</v>
      </c>
      <c r="H61" s="308"/>
      <c r="I61" s="18">
        <v>0</v>
      </c>
      <c r="J61" s="18">
        <f t="shared" si="7"/>
        <v>-221000</v>
      </c>
      <c r="K61" s="303"/>
      <c r="L61" s="18">
        <v>0</v>
      </c>
      <c r="M61" s="18">
        <f t="shared" si="8"/>
        <v>0</v>
      </c>
      <c r="N61" s="19">
        <v>0</v>
      </c>
    </row>
    <row r="62" spans="1:14" ht="15" customHeight="1">
      <c r="A62" s="52"/>
      <c r="B62" s="94" t="s">
        <v>517</v>
      </c>
      <c r="C62" s="26" t="s">
        <v>518</v>
      </c>
      <c r="D62" s="17">
        <v>0</v>
      </c>
      <c r="E62" s="18">
        <v>0</v>
      </c>
      <c r="F62" s="18">
        <v>376000</v>
      </c>
      <c r="G62" s="18">
        <v>0</v>
      </c>
      <c r="H62" s="302">
        <v>376000</v>
      </c>
      <c r="I62" s="18">
        <v>0</v>
      </c>
      <c r="J62" s="18">
        <f t="shared" si="7"/>
        <v>0</v>
      </c>
      <c r="K62" s="303"/>
      <c r="L62" s="18">
        <v>0</v>
      </c>
      <c r="M62" s="18">
        <f t="shared" si="8"/>
        <v>376000</v>
      </c>
      <c r="N62" s="19">
        <f t="shared" si="6"/>
        <v>0</v>
      </c>
    </row>
    <row r="63" spans="1:14" ht="15" customHeight="1">
      <c r="A63" s="52"/>
      <c r="B63" s="94" t="s">
        <v>240</v>
      </c>
      <c r="C63" s="26" t="s">
        <v>241</v>
      </c>
      <c r="D63" s="17">
        <v>492646</v>
      </c>
      <c r="E63" s="18">
        <v>0</v>
      </c>
      <c r="F63" s="18">
        <v>300000</v>
      </c>
      <c r="G63" s="18">
        <v>0</v>
      </c>
      <c r="H63" s="302">
        <v>300000</v>
      </c>
      <c r="I63" s="18">
        <v>0</v>
      </c>
      <c r="J63" s="18">
        <f t="shared" si="7"/>
        <v>0</v>
      </c>
      <c r="K63" s="303">
        <v>300000</v>
      </c>
      <c r="L63" s="18">
        <v>0</v>
      </c>
      <c r="M63" s="18">
        <f t="shared" si="8"/>
        <v>0</v>
      </c>
      <c r="N63" s="19">
        <f t="shared" si="6"/>
        <v>100</v>
      </c>
    </row>
    <row r="64" spans="1:14" ht="15" customHeight="1">
      <c r="A64" s="52"/>
      <c r="B64" s="94" t="s">
        <v>420</v>
      </c>
      <c r="C64" s="26" t="s">
        <v>421</v>
      </c>
      <c r="D64" s="17">
        <v>0</v>
      </c>
      <c r="E64" s="18">
        <v>0</v>
      </c>
      <c r="F64" s="18">
        <v>0</v>
      </c>
      <c r="G64" s="18">
        <v>0</v>
      </c>
      <c r="H64" s="302"/>
      <c r="I64" s="18">
        <v>0</v>
      </c>
      <c r="J64" s="18">
        <f t="shared" si="7"/>
        <v>0</v>
      </c>
      <c r="K64" s="303"/>
      <c r="L64" s="18">
        <v>0</v>
      </c>
      <c r="M64" s="18">
        <f t="shared" si="8"/>
        <v>0</v>
      </c>
      <c r="N64" s="19">
        <v>0</v>
      </c>
    </row>
    <row r="65" spans="1:14" ht="15" customHeight="1">
      <c r="A65" s="52"/>
      <c r="B65" s="94" t="s">
        <v>422</v>
      </c>
      <c r="C65" s="26" t="s">
        <v>423</v>
      </c>
      <c r="D65" s="17">
        <v>0</v>
      </c>
      <c r="E65" s="18">
        <v>0</v>
      </c>
      <c r="F65" s="18">
        <v>3212000</v>
      </c>
      <c r="G65" s="18">
        <v>0</v>
      </c>
      <c r="H65" s="308"/>
      <c r="I65" s="18">
        <v>0</v>
      </c>
      <c r="J65" s="18">
        <f t="shared" si="7"/>
        <v>-3212000</v>
      </c>
      <c r="K65" s="303"/>
      <c r="L65" s="18">
        <v>0</v>
      </c>
      <c r="M65" s="18">
        <f t="shared" si="8"/>
        <v>0</v>
      </c>
      <c r="N65" s="19">
        <v>0</v>
      </c>
    </row>
    <row r="66" spans="1:14" ht="15" customHeight="1">
      <c r="A66" s="52"/>
      <c r="B66" s="94" t="s">
        <v>424</v>
      </c>
      <c r="C66" s="26" t="s">
        <v>425</v>
      </c>
      <c r="D66" s="17">
        <v>0</v>
      </c>
      <c r="E66" s="18">
        <v>0</v>
      </c>
      <c r="F66" s="18">
        <v>0</v>
      </c>
      <c r="G66" s="18">
        <v>0</v>
      </c>
      <c r="H66" s="302"/>
      <c r="I66" s="18">
        <v>0</v>
      </c>
      <c r="J66" s="18">
        <f t="shared" si="7"/>
        <v>0</v>
      </c>
      <c r="K66" s="303"/>
      <c r="L66" s="18">
        <v>0</v>
      </c>
      <c r="M66" s="18">
        <f t="shared" si="8"/>
        <v>0</v>
      </c>
      <c r="N66" s="19">
        <v>0</v>
      </c>
    </row>
    <row r="67" spans="1:14" ht="15" customHeight="1">
      <c r="A67" s="52"/>
      <c r="B67" s="94" t="s">
        <v>426</v>
      </c>
      <c r="C67" s="26" t="s">
        <v>427</v>
      </c>
      <c r="D67" s="17">
        <v>32748910</v>
      </c>
      <c r="E67" s="18">
        <v>0.1</v>
      </c>
      <c r="F67" s="18">
        <v>63200280</v>
      </c>
      <c r="G67" s="18">
        <v>0.3</v>
      </c>
      <c r="H67" s="302">
        <v>63200280</v>
      </c>
      <c r="I67" s="18">
        <v>0.2</v>
      </c>
      <c r="J67" s="18">
        <f t="shared" si="7"/>
        <v>0</v>
      </c>
      <c r="K67" s="303">
        <v>56864828</v>
      </c>
      <c r="L67" s="18">
        <v>0</v>
      </c>
      <c r="M67" s="18">
        <f t="shared" si="8"/>
        <v>6335452</v>
      </c>
      <c r="N67" s="19">
        <f t="shared" si="6"/>
        <v>89.975595044832076</v>
      </c>
    </row>
    <row r="68" spans="1:14" ht="15" customHeight="1">
      <c r="A68" s="52"/>
      <c r="B68" s="94" t="s">
        <v>428</v>
      </c>
      <c r="C68" s="26" t="s">
        <v>429</v>
      </c>
      <c r="D68" s="17">
        <v>630000</v>
      </c>
      <c r="E68" s="18">
        <v>0</v>
      </c>
      <c r="F68" s="18">
        <v>3494000</v>
      </c>
      <c r="G68" s="18">
        <v>0</v>
      </c>
      <c r="H68" s="302">
        <v>3494000</v>
      </c>
      <c r="I68" s="18">
        <v>0</v>
      </c>
      <c r="J68" s="18">
        <f t="shared" si="7"/>
        <v>0</v>
      </c>
      <c r="K68" s="303"/>
      <c r="L68" s="18">
        <v>0</v>
      </c>
      <c r="M68" s="18">
        <f t="shared" si="8"/>
        <v>3494000</v>
      </c>
      <c r="N68" s="19">
        <f t="shared" si="6"/>
        <v>0</v>
      </c>
    </row>
    <row r="69" spans="1:14" ht="15" customHeight="1">
      <c r="A69" s="52"/>
      <c r="B69" s="94" t="s">
        <v>430</v>
      </c>
      <c r="C69" s="26" t="s">
        <v>431</v>
      </c>
      <c r="D69" s="17">
        <v>385000</v>
      </c>
      <c r="E69" s="18">
        <v>0</v>
      </c>
      <c r="F69" s="18">
        <v>910000</v>
      </c>
      <c r="G69" s="18">
        <v>0</v>
      </c>
      <c r="H69" s="302">
        <v>910000</v>
      </c>
      <c r="I69" s="18">
        <v>0</v>
      </c>
      <c r="J69" s="18">
        <f t="shared" si="7"/>
        <v>0</v>
      </c>
      <c r="K69" s="303"/>
      <c r="L69" s="18">
        <v>0</v>
      </c>
      <c r="M69" s="18">
        <f t="shared" si="8"/>
        <v>910000</v>
      </c>
      <c r="N69" s="19">
        <f t="shared" si="6"/>
        <v>0</v>
      </c>
    </row>
    <row r="70" spans="1:14" ht="15" customHeight="1">
      <c r="A70" s="52"/>
      <c r="B70" s="94" t="s">
        <v>432</v>
      </c>
      <c r="C70" s="26" t="s">
        <v>433</v>
      </c>
      <c r="D70" s="17">
        <v>15450000</v>
      </c>
      <c r="E70" s="18">
        <v>0.1</v>
      </c>
      <c r="F70" s="18">
        <v>16000000</v>
      </c>
      <c r="G70" s="18">
        <v>0.1</v>
      </c>
      <c r="H70" s="302">
        <v>16000000</v>
      </c>
      <c r="I70" s="18">
        <v>0.1</v>
      </c>
      <c r="J70" s="18">
        <f t="shared" si="7"/>
        <v>0</v>
      </c>
      <c r="K70" s="303">
        <v>16000000</v>
      </c>
      <c r="L70" s="18">
        <v>0.1</v>
      </c>
      <c r="M70" s="18">
        <f t="shared" si="8"/>
        <v>0</v>
      </c>
      <c r="N70" s="19">
        <f t="shared" si="6"/>
        <v>100</v>
      </c>
    </row>
    <row r="71" spans="1:14" ht="15" customHeight="1">
      <c r="A71" s="52"/>
      <c r="B71" s="94" t="s">
        <v>434</v>
      </c>
      <c r="C71" s="26" t="s">
        <v>435</v>
      </c>
      <c r="D71" s="17">
        <v>1133997</v>
      </c>
      <c r="E71" s="18">
        <v>0</v>
      </c>
      <c r="F71" s="18">
        <v>0</v>
      </c>
      <c r="G71" s="18">
        <v>0</v>
      </c>
      <c r="H71" s="302"/>
      <c r="I71" s="18">
        <v>0</v>
      </c>
      <c r="J71" s="18">
        <f t="shared" si="7"/>
        <v>0</v>
      </c>
      <c r="K71" s="303"/>
      <c r="L71" s="18">
        <v>0</v>
      </c>
      <c r="M71" s="18">
        <f t="shared" si="8"/>
        <v>0</v>
      </c>
      <c r="N71" s="19">
        <v>0</v>
      </c>
    </row>
    <row r="72" spans="1:14" ht="15" customHeight="1">
      <c r="A72" s="52"/>
      <c r="B72" s="94" t="s">
        <v>436</v>
      </c>
      <c r="C72" s="26" t="s">
        <v>437</v>
      </c>
      <c r="D72" s="17">
        <v>151000</v>
      </c>
      <c r="E72" s="18">
        <v>0</v>
      </c>
      <c r="F72" s="18">
        <v>319500</v>
      </c>
      <c r="G72" s="18">
        <v>0</v>
      </c>
      <c r="H72" s="302">
        <v>319500</v>
      </c>
      <c r="I72" s="18">
        <v>0</v>
      </c>
      <c r="J72" s="18">
        <f t="shared" si="7"/>
        <v>0</v>
      </c>
      <c r="K72" s="303">
        <v>319500</v>
      </c>
      <c r="L72" s="18">
        <v>0</v>
      </c>
      <c r="M72" s="18">
        <f t="shared" si="8"/>
        <v>0</v>
      </c>
      <c r="N72" s="19">
        <f t="shared" si="6"/>
        <v>100</v>
      </c>
    </row>
    <row r="73" spans="1:14" ht="15" customHeight="1">
      <c r="A73" s="52"/>
      <c r="B73" s="94" t="s">
        <v>519</v>
      </c>
      <c r="C73" s="26" t="s">
        <v>520</v>
      </c>
      <c r="D73" s="17">
        <v>0</v>
      </c>
      <c r="E73" s="18">
        <v>0</v>
      </c>
      <c r="F73" s="18">
        <v>10000000</v>
      </c>
      <c r="G73" s="18">
        <v>0</v>
      </c>
      <c r="H73" s="302">
        <v>10000000</v>
      </c>
      <c r="I73" s="18">
        <v>0</v>
      </c>
      <c r="J73" s="18">
        <f t="shared" si="7"/>
        <v>0</v>
      </c>
      <c r="K73" s="303"/>
      <c r="L73" s="18">
        <v>0</v>
      </c>
      <c r="M73" s="18">
        <f t="shared" si="8"/>
        <v>10000000</v>
      </c>
      <c r="N73" s="19">
        <f t="shared" si="6"/>
        <v>0</v>
      </c>
    </row>
    <row r="74" spans="1:14" ht="15" customHeight="1">
      <c r="A74" s="52"/>
      <c r="B74" s="94" t="s">
        <v>521</v>
      </c>
      <c r="C74" s="26" t="s">
        <v>522</v>
      </c>
      <c r="D74" s="17">
        <v>0</v>
      </c>
      <c r="E74" s="18">
        <v>0</v>
      </c>
      <c r="F74" s="18">
        <v>0</v>
      </c>
      <c r="G74" s="18">
        <v>0</v>
      </c>
      <c r="H74" s="302">
        <v>369880</v>
      </c>
      <c r="I74" s="18">
        <v>0</v>
      </c>
      <c r="J74" s="18">
        <f t="shared" si="7"/>
        <v>369880</v>
      </c>
      <c r="K74" s="303">
        <v>369877</v>
      </c>
      <c r="L74" s="18">
        <v>0</v>
      </c>
      <c r="M74" s="18">
        <f t="shared" si="8"/>
        <v>3</v>
      </c>
      <c r="N74" s="19">
        <f t="shared" si="6"/>
        <v>99.999188926138203</v>
      </c>
    </row>
    <row r="75" spans="1:14" ht="15" customHeight="1">
      <c r="A75" s="52"/>
      <c r="B75" s="94" t="s">
        <v>523</v>
      </c>
      <c r="C75" s="26" t="s">
        <v>524</v>
      </c>
      <c r="D75" s="17">
        <v>0</v>
      </c>
      <c r="E75" s="18">
        <v>0</v>
      </c>
      <c r="F75" s="18">
        <v>0</v>
      </c>
      <c r="G75" s="18">
        <v>0</v>
      </c>
      <c r="H75" s="302">
        <v>208340</v>
      </c>
      <c r="I75" s="18">
        <v>0</v>
      </c>
      <c r="J75" s="18">
        <f t="shared" si="7"/>
        <v>208340</v>
      </c>
      <c r="K75" s="303">
        <v>208340</v>
      </c>
      <c r="L75" s="18">
        <v>0</v>
      </c>
      <c r="M75" s="18">
        <f t="shared" si="8"/>
        <v>0</v>
      </c>
      <c r="N75" s="19">
        <f t="shared" si="6"/>
        <v>100</v>
      </c>
    </row>
    <row r="76" spans="1:14" ht="15" customHeight="1">
      <c r="A76" s="52"/>
      <c r="B76" s="94" t="s">
        <v>525</v>
      </c>
      <c r="C76" s="26" t="s">
        <v>526</v>
      </c>
      <c r="D76" s="17">
        <v>0</v>
      </c>
      <c r="E76" s="18">
        <v>0</v>
      </c>
      <c r="F76" s="18">
        <v>0</v>
      </c>
      <c r="G76" s="18">
        <v>0</v>
      </c>
      <c r="H76" s="302">
        <v>5330000</v>
      </c>
      <c r="I76" s="18">
        <v>0</v>
      </c>
      <c r="J76" s="18">
        <f t="shared" si="7"/>
        <v>5330000</v>
      </c>
      <c r="K76" s="303"/>
      <c r="L76" s="18">
        <v>0</v>
      </c>
      <c r="M76" s="18">
        <f t="shared" si="8"/>
        <v>5330000</v>
      </c>
      <c r="N76" s="19">
        <f t="shared" si="6"/>
        <v>0</v>
      </c>
    </row>
    <row r="77" spans="1:14" ht="15" customHeight="1">
      <c r="A77" s="52"/>
      <c r="B77" s="94" t="s">
        <v>242</v>
      </c>
      <c r="C77" s="26" t="s">
        <v>243</v>
      </c>
      <c r="D77" s="17">
        <v>93848000</v>
      </c>
      <c r="E77" s="18">
        <v>0.4</v>
      </c>
      <c r="F77" s="18">
        <v>118434000</v>
      </c>
      <c r="G77" s="18">
        <v>0.5</v>
      </c>
      <c r="H77" s="302">
        <v>118434000</v>
      </c>
      <c r="I77" s="18">
        <v>0.5</v>
      </c>
      <c r="J77" s="18">
        <f t="shared" si="7"/>
        <v>0</v>
      </c>
      <c r="K77" s="303">
        <v>53869707</v>
      </c>
      <c r="L77" s="18">
        <v>0.3</v>
      </c>
      <c r="M77" s="18">
        <f t="shared" si="8"/>
        <v>64564293</v>
      </c>
      <c r="N77" s="19">
        <f t="shared" si="6"/>
        <v>45.485001773139473</v>
      </c>
    </row>
    <row r="78" spans="1:14" ht="15" customHeight="1">
      <c r="A78" s="52"/>
      <c r="B78" s="94" t="s">
        <v>244</v>
      </c>
      <c r="C78" s="26" t="s">
        <v>245</v>
      </c>
      <c r="D78" s="17">
        <v>140797982</v>
      </c>
      <c r="E78" s="18">
        <v>0.6</v>
      </c>
      <c r="F78" s="18">
        <v>52590000</v>
      </c>
      <c r="G78" s="18">
        <v>0.2</v>
      </c>
      <c r="H78" s="302">
        <v>52590000</v>
      </c>
      <c r="I78" s="18">
        <v>0.2</v>
      </c>
      <c r="J78" s="18">
        <f t="shared" si="7"/>
        <v>0</v>
      </c>
      <c r="K78" s="303">
        <v>52584526</v>
      </c>
      <c r="L78" s="18">
        <v>0.3</v>
      </c>
      <c r="M78" s="18">
        <f t="shared" si="8"/>
        <v>5474</v>
      </c>
      <c r="N78" s="19">
        <f t="shared" si="6"/>
        <v>99.989591177029851</v>
      </c>
    </row>
    <row r="79" spans="1:14" ht="15" customHeight="1">
      <c r="A79" s="52"/>
      <c r="B79" s="94" t="s">
        <v>246</v>
      </c>
      <c r="C79" s="26" t="s">
        <v>247</v>
      </c>
      <c r="D79" s="17">
        <v>363418</v>
      </c>
      <c r="E79" s="18">
        <v>0</v>
      </c>
      <c r="F79" s="18">
        <v>0</v>
      </c>
      <c r="G79" s="18">
        <v>0</v>
      </c>
      <c r="H79" s="302"/>
      <c r="I79" s="18">
        <v>0</v>
      </c>
      <c r="J79" s="18">
        <f t="shared" si="7"/>
        <v>0</v>
      </c>
      <c r="K79" s="303"/>
      <c r="L79" s="18">
        <v>0</v>
      </c>
      <c r="M79" s="18">
        <f t="shared" si="8"/>
        <v>0</v>
      </c>
      <c r="N79" s="19">
        <v>0</v>
      </c>
    </row>
    <row r="80" spans="1:14" ht="15" customHeight="1">
      <c r="A80" s="52"/>
      <c r="B80" s="94" t="s">
        <v>248</v>
      </c>
      <c r="C80" s="26" t="s">
        <v>249</v>
      </c>
      <c r="D80" s="17">
        <v>1330000</v>
      </c>
      <c r="E80" s="18">
        <v>0</v>
      </c>
      <c r="F80" s="18">
        <v>1192200</v>
      </c>
      <c r="G80" s="18">
        <v>0</v>
      </c>
      <c r="H80" s="302">
        <v>1192200</v>
      </c>
      <c r="I80" s="18">
        <v>0</v>
      </c>
      <c r="J80" s="18">
        <f t="shared" si="7"/>
        <v>0</v>
      </c>
      <c r="K80" s="303">
        <v>1192196</v>
      </c>
      <c r="L80" s="18">
        <v>0</v>
      </c>
      <c r="M80" s="18">
        <f t="shared" si="8"/>
        <v>4</v>
      </c>
      <c r="N80" s="19">
        <f t="shared" si="6"/>
        <v>99.999664485824525</v>
      </c>
    </row>
    <row r="81" spans="1:14" ht="15" customHeight="1">
      <c r="A81" s="52"/>
      <c r="B81" s="94" t="s">
        <v>527</v>
      </c>
      <c r="C81" s="26" t="s">
        <v>528</v>
      </c>
      <c r="D81" s="17">
        <v>0</v>
      </c>
      <c r="E81" s="18">
        <v>0</v>
      </c>
      <c r="F81" s="18">
        <v>251600</v>
      </c>
      <c r="G81" s="18">
        <v>0</v>
      </c>
      <c r="H81" s="302">
        <v>251600</v>
      </c>
      <c r="I81" s="18">
        <v>0</v>
      </c>
      <c r="J81" s="18">
        <f t="shared" si="7"/>
        <v>0</v>
      </c>
      <c r="K81" s="303">
        <v>251555</v>
      </c>
      <c r="L81" s="18">
        <v>0</v>
      </c>
      <c r="M81" s="18">
        <f t="shared" si="8"/>
        <v>45</v>
      </c>
      <c r="N81" s="19">
        <f t="shared" si="6"/>
        <v>99.982114467408593</v>
      </c>
    </row>
    <row r="82" spans="1:14" ht="15" customHeight="1">
      <c r="A82" s="52"/>
      <c r="B82" s="94" t="s">
        <v>250</v>
      </c>
      <c r="C82" s="26" t="s">
        <v>251</v>
      </c>
      <c r="D82" s="17">
        <v>579247</v>
      </c>
      <c r="E82" s="18">
        <v>0</v>
      </c>
      <c r="F82" s="18">
        <v>0</v>
      </c>
      <c r="G82" s="18">
        <v>0</v>
      </c>
      <c r="H82" s="302"/>
      <c r="I82" s="18">
        <v>0</v>
      </c>
      <c r="J82" s="18">
        <f t="shared" si="7"/>
        <v>0</v>
      </c>
      <c r="K82" s="303"/>
      <c r="L82" s="18">
        <v>0</v>
      </c>
      <c r="M82" s="18">
        <f t="shared" si="8"/>
        <v>0</v>
      </c>
      <c r="N82" s="19">
        <v>0</v>
      </c>
    </row>
    <row r="83" spans="1:14" ht="15" customHeight="1">
      <c r="A83" s="52"/>
      <c r="B83" s="94" t="s">
        <v>438</v>
      </c>
      <c r="C83" s="26" t="s">
        <v>439</v>
      </c>
      <c r="D83" s="17">
        <v>2773452</v>
      </c>
      <c r="E83" s="18">
        <v>0</v>
      </c>
      <c r="F83" s="18">
        <v>0</v>
      </c>
      <c r="G83" s="18">
        <v>0</v>
      </c>
      <c r="H83" s="302">
        <v>9274607</v>
      </c>
      <c r="I83" s="18">
        <v>0</v>
      </c>
      <c r="J83" s="18">
        <f t="shared" si="7"/>
        <v>9274607</v>
      </c>
      <c r="K83" s="303">
        <v>1074607</v>
      </c>
      <c r="L83" s="18">
        <v>0</v>
      </c>
      <c r="M83" s="18">
        <f t="shared" si="8"/>
        <v>8200000</v>
      </c>
      <c r="N83" s="19">
        <f t="shared" si="6"/>
        <v>11.586550244123552</v>
      </c>
    </row>
    <row r="84" spans="1:14" ht="23.25" customHeight="1">
      <c r="A84" s="52"/>
      <c r="B84" s="305" t="s">
        <v>561</v>
      </c>
      <c r="C84" s="306" t="s">
        <v>562</v>
      </c>
      <c r="D84" s="303">
        <v>0</v>
      </c>
      <c r="E84" s="18">
        <v>0</v>
      </c>
      <c r="F84" s="18">
        <v>0</v>
      </c>
      <c r="G84" s="18">
        <v>0</v>
      </c>
      <c r="H84" s="302">
        <v>100000</v>
      </c>
      <c r="I84" s="18">
        <v>0</v>
      </c>
      <c r="J84" s="18">
        <f t="shared" si="7"/>
        <v>100000</v>
      </c>
      <c r="K84" s="303">
        <v>54884</v>
      </c>
      <c r="L84" s="18">
        <v>0</v>
      </c>
      <c r="M84" s="18">
        <f t="shared" ref="M84" si="9">H84-K84</f>
        <v>45116</v>
      </c>
      <c r="N84" s="19">
        <f t="shared" ref="N84" si="10">K84/H84*100</f>
        <v>54.884</v>
      </c>
    </row>
    <row r="85" spans="1:14" ht="15" customHeight="1">
      <c r="A85" s="52"/>
      <c r="B85" s="94" t="s">
        <v>440</v>
      </c>
      <c r="C85" s="26" t="s">
        <v>441</v>
      </c>
      <c r="D85" s="17">
        <v>0</v>
      </c>
      <c r="E85" s="18">
        <v>0</v>
      </c>
      <c r="F85" s="18">
        <v>0</v>
      </c>
      <c r="G85" s="18">
        <v>0</v>
      </c>
      <c r="H85" s="302"/>
      <c r="I85" s="18">
        <v>0</v>
      </c>
      <c r="J85" s="18">
        <f t="shared" si="7"/>
        <v>0</v>
      </c>
      <c r="K85" s="303"/>
      <c r="L85" s="18">
        <v>0</v>
      </c>
      <c r="M85" s="18">
        <f t="shared" si="8"/>
        <v>0</v>
      </c>
      <c r="N85" s="19">
        <v>0</v>
      </c>
    </row>
    <row r="86" spans="1:14" ht="15" customHeight="1">
      <c r="A86" s="52"/>
      <c r="B86" s="94" t="s">
        <v>442</v>
      </c>
      <c r="C86" s="26" t="s">
        <v>443</v>
      </c>
      <c r="D86" s="17">
        <v>0</v>
      </c>
      <c r="E86" s="18">
        <v>0</v>
      </c>
      <c r="F86" s="18">
        <v>0</v>
      </c>
      <c r="G86" s="18">
        <v>0</v>
      </c>
      <c r="H86" s="302"/>
      <c r="I86" s="18">
        <v>0</v>
      </c>
      <c r="J86" s="18">
        <f t="shared" si="7"/>
        <v>0</v>
      </c>
      <c r="K86" s="303"/>
      <c r="L86" s="18">
        <v>0</v>
      </c>
      <c r="M86" s="18">
        <f t="shared" si="8"/>
        <v>0</v>
      </c>
      <c r="N86" s="19">
        <v>0</v>
      </c>
    </row>
    <row r="87" spans="1:14" ht="15" customHeight="1">
      <c r="A87" s="52"/>
      <c r="B87" s="94" t="s">
        <v>444</v>
      </c>
      <c r="C87" s="26" t="s">
        <v>445</v>
      </c>
      <c r="D87" s="17">
        <v>0</v>
      </c>
      <c r="E87" s="18">
        <v>0</v>
      </c>
      <c r="F87" s="18">
        <v>0</v>
      </c>
      <c r="G87" s="18">
        <v>0</v>
      </c>
      <c r="H87" s="302"/>
      <c r="I87" s="18">
        <v>0</v>
      </c>
      <c r="J87" s="18">
        <f t="shared" si="7"/>
        <v>0</v>
      </c>
      <c r="K87" s="303"/>
      <c r="L87" s="18">
        <v>0</v>
      </c>
      <c r="M87" s="18">
        <f t="shared" si="8"/>
        <v>0</v>
      </c>
      <c r="N87" s="19">
        <v>0</v>
      </c>
    </row>
    <row r="88" spans="1:14" ht="15" customHeight="1">
      <c r="A88" s="52"/>
      <c r="B88" s="94" t="s">
        <v>446</v>
      </c>
      <c r="C88" s="26" t="s">
        <v>447</v>
      </c>
      <c r="D88" s="17">
        <v>0</v>
      </c>
      <c r="E88" s="18">
        <v>0</v>
      </c>
      <c r="F88" s="18">
        <v>0</v>
      </c>
      <c r="G88" s="18">
        <v>0</v>
      </c>
      <c r="H88" s="302"/>
      <c r="I88" s="18">
        <v>0</v>
      </c>
      <c r="J88" s="18">
        <f t="shared" si="7"/>
        <v>0</v>
      </c>
      <c r="K88" s="303"/>
      <c r="L88" s="18">
        <v>0</v>
      </c>
      <c r="M88" s="18">
        <f t="shared" si="8"/>
        <v>0</v>
      </c>
      <c r="N88" s="19">
        <v>0</v>
      </c>
    </row>
    <row r="89" spans="1:14" ht="15" customHeight="1">
      <c r="A89" s="52"/>
      <c r="B89" s="94" t="s">
        <v>448</v>
      </c>
      <c r="C89" s="26" t="s">
        <v>449</v>
      </c>
      <c r="D89" s="17">
        <v>0</v>
      </c>
      <c r="E89" s="18">
        <v>0</v>
      </c>
      <c r="F89" s="18">
        <v>0</v>
      </c>
      <c r="G89" s="18">
        <v>0</v>
      </c>
      <c r="H89" s="302"/>
      <c r="I89" s="18">
        <v>0</v>
      </c>
      <c r="J89" s="18">
        <f t="shared" si="7"/>
        <v>0</v>
      </c>
      <c r="K89" s="303"/>
      <c r="L89" s="18">
        <v>0</v>
      </c>
      <c r="M89" s="18">
        <f t="shared" si="8"/>
        <v>0</v>
      </c>
      <c r="N89" s="19">
        <v>0</v>
      </c>
    </row>
    <row r="90" spans="1:14" ht="15" customHeight="1">
      <c r="A90" s="52"/>
      <c r="B90" s="94" t="s">
        <v>450</v>
      </c>
      <c r="C90" s="26" t="s">
        <v>451</v>
      </c>
      <c r="D90" s="17">
        <v>10197329</v>
      </c>
      <c r="E90" s="18">
        <v>0</v>
      </c>
      <c r="F90" s="18">
        <v>0</v>
      </c>
      <c r="G90" s="18">
        <v>0</v>
      </c>
      <c r="H90" s="302"/>
      <c r="I90" s="18">
        <v>0</v>
      </c>
      <c r="J90" s="18">
        <f t="shared" si="7"/>
        <v>0</v>
      </c>
      <c r="K90" s="303"/>
      <c r="L90" s="18">
        <v>0</v>
      </c>
      <c r="M90" s="18">
        <f t="shared" si="8"/>
        <v>0</v>
      </c>
      <c r="N90" s="19">
        <v>0</v>
      </c>
    </row>
    <row r="91" spans="1:14" ht="15" customHeight="1">
      <c r="A91" s="52"/>
      <c r="B91" s="94" t="s">
        <v>529</v>
      </c>
      <c r="C91" s="26" t="s">
        <v>530</v>
      </c>
      <c r="D91" s="17">
        <v>0</v>
      </c>
      <c r="E91" s="18">
        <v>0</v>
      </c>
      <c r="F91" s="18">
        <v>0</v>
      </c>
      <c r="G91" s="18">
        <v>0</v>
      </c>
      <c r="H91" s="302">
        <v>77850</v>
      </c>
      <c r="I91" s="18">
        <v>0</v>
      </c>
      <c r="J91" s="18">
        <f t="shared" si="7"/>
        <v>77850</v>
      </c>
      <c r="K91" s="303">
        <v>77844</v>
      </c>
      <c r="L91" s="18">
        <v>0</v>
      </c>
      <c r="M91" s="18">
        <f t="shared" si="8"/>
        <v>6</v>
      </c>
      <c r="N91" s="19">
        <f t="shared" si="6"/>
        <v>99.992292870905587</v>
      </c>
    </row>
    <row r="92" spans="1:14" ht="15" customHeight="1">
      <c r="A92" s="52"/>
      <c r="B92" s="94" t="s">
        <v>452</v>
      </c>
      <c r="C92" s="26" t="s">
        <v>453</v>
      </c>
      <c r="D92" s="17">
        <v>19512000</v>
      </c>
      <c r="E92" s="18">
        <v>0.1</v>
      </c>
      <c r="F92" s="18">
        <v>0</v>
      </c>
      <c r="G92" s="18">
        <v>0</v>
      </c>
      <c r="H92" s="302"/>
      <c r="I92" s="18">
        <v>0</v>
      </c>
      <c r="J92" s="18">
        <f t="shared" si="7"/>
        <v>0</v>
      </c>
      <c r="K92" s="303"/>
      <c r="L92" s="18">
        <v>0</v>
      </c>
      <c r="M92" s="18">
        <f t="shared" si="8"/>
        <v>0</v>
      </c>
      <c r="N92" s="19">
        <v>0</v>
      </c>
    </row>
    <row r="93" spans="1:14" ht="15" customHeight="1">
      <c r="A93" s="52"/>
      <c r="B93" s="94" t="s">
        <v>454</v>
      </c>
      <c r="C93" s="26" t="s">
        <v>455</v>
      </c>
      <c r="D93" s="17">
        <v>14064000</v>
      </c>
      <c r="E93" s="18">
        <v>0.1</v>
      </c>
      <c r="F93" s="18">
        <v>110000000</v>
      </c>
      <c r="G93" s="18">
        <v>0.4</v>
      </c>
      <c r="H93" s="302">
        <v>107037100</v>
      </c>
      <c r="I93" s="18">
        <v>0.4</v>
      </c>
      <c r="J93" s="18">
        <f t="shared" si="7"/>
        <v>-2962900</v>
      </c>
      <c r="K93" s="303">
        <v>107037072</v>
      </c>
      <c r="L93" s="18">
        <v>0.5</v>
      </c>
      <c r="M93" s="18">
        <f t="shared" si="8"/>
        <v>28</v>
      </c>
      <c r="N93" s="19">
        <f t="shared" si="6"/>
        <v>99.99997384084584</v>
      </c>
    </row>
    <row r="94" spans="1:14" ht="15" customHeight="1">
      <c r="A94" s="52"/>
      <c r="B94" s="94" t="s">
        <v>252</v>
      </c>
      <c r="C94" s="26" t="s">
        <v>253</v>
      </c>
      <c r="D94" s="17">
        <v>2623514</v>
      </c>
      <c r="E94" s="18">
        <v>0</v>
      </c>
      <c r="F94" s="18">
        <v>0</v>
      </c>
      <c r="G94" s="18">
        <v>0</v>
      </c>
      <c r="H94" s="302"/>
      <c r="I94" s="18">
        <v>0</v>
      </c>
      <c r="J94" s="18">
        <f t="shared" si="7"/>
        <v>0</v>
      </c>
      <c r="K94" s="303"/>
      <c r="L94" s="18">
        <v>0</v>
      </c>
      <c r="M94" s="18">
        <f t="shared" si="8"/>
        <v>0</v>
      </c>
      <c r="N94" s="19">
        <v>0</v>
      </c>
    </row>
    <row r="95" spans="1:14" ht="15" customHeight="1">
      <c r="A95" s="52"/>
      <c r="B95" s="94" t="s">
        <v>531</v>
      </c>
      <c r="C95" s="26" t="s">
        <v>532</v>
      </c>
      <c r="D95" s="17">
        <v>0</v>
      </c>
      <c r="E95" s="18">
        <v>0</v>
      </c>
      <c r="F95" s="18">
        <v>0</v>
      </c>
      <c r="G95" s="18">
        <v>0</v>
      </c>
      <c r="H95" s="302">
        <v>989000</v>
      </c>
      <c r="I95" s="18">
        <v>0</v>
      </c>
      <c r="J95" s="18">
        <f t="shared" si="7"/>
        <v>989000</v>
      </c>
      <c r="K95" s="303">
        <v>986366</v>
      </c>
      <c r="L95" s="18">
        <v>0</v>
      </c>
      <c r="M95" s="18">
        <f t="shared" si="8"/>
        <v>2634</v>
      </c>
      <c r="N95" s="19">
        <f t="shared" si="6"/>
        <v>99.733670374115263</v>
      </c>
    </row>
    <row r="96" spans="1:14" ht="15" customHeight="1">
      <c r="A96" s="52"/>
      <c r="B96" s="94" t="s">
        <v>533</v>
      </c>
      <c r="C96" s="26" t="s">
        <v>534</v>
      </c>
      <c r="D96" s="17">
        <v>0</v>
      </c>
      <c r="E96" s="18">
        <v>0</v>
      </c>
      <c r="F96" s="18">
        <v>0</v>
      </c>
      <c r="G96" s="18">
        <v>0</v>
      </c>
      <c r="H96" s="302">
        <v>418000</v>
      </c>
      <c r="I96" s="18">
        <v>0</v>
      </c>
      <c r="J96" s="18">
        <f t="shared" si="7"/>
        <v>418000</v>
      </c>
      <c r="K96" s="303">
        <v>358797</v>
      </c>
      <c r="L96" s="18">
        <v>0</v>
      </c>
      <c r="M96" s="18">
        <f t="shared" si="8"/>
        <v>59203</v>
      </c>
      <c r="N96" s="19">
        <f t="shared" si="6"/>
        <v>85.836602870813394</v>
      </c>
    </row>
    <row r="97" spans="1:14" ht="15" customHeight="1">
      <c r="A97" s="52"/>
      <c r="B97" s="94" t="s">
        <v>535</v>
      </c>
      <c r="C97" s="26" t="s">
        <v>536</v>
      </c>
      <c r="D97" s="17">
        <v>0</v>
      </c>
      <c r="E97" s="18">
        <v>0</v>
      </c>
      <c r="F97" s="18">
        <v>0</v>
      </c>
      <c r="G97" s="18">
        <v>0</v>
      </c>
      <c r="H97" s="302">
        <v>1500000</v>
      </c>
      <c r="I97" s="18">
        <v>0</v>
      </c>
      <c r="J97" s="18">
        <f t="shared" si="7"/>
        <v>1500000</v>
      </c>
      <c r="K97" s="303"/>
      <c r="L97" s="18">
        <v>0</v>
      </c>
      <c r="M97" s="18">
        <f t="shared" si="8"/>
        <v>1500000</v>
      </c>
      <c r="N97" s="19">
        <f t="shared" si="6"/>
        <v>0</v>
      </c>
    </row>
    <row r="98" spans="1:14" ht="15" customHeight="1">
      <c r="A98" s="52"/>
      <c r="B98" s="94" t="s">
        <v>254</v>
      </c>
      <c r="C98" s="26" t="s">
        <v>255</v>
      </c>
      <c r="D98" s="17">
        <v>29005</v>
      </c>
      <c r="E98" s="18">
        <v>0</v>
      </c>
      <c r="F98" s="18">
        <v>0</v>
      </c>
      <c r="G98" s="18">
        <v>0</v>
      </c>
      <c r="H98" s="302"/>
      <c r="I98" s="18">
        <v>0</v>
      </c>
      <c r="J98" s="18">
        <f t="shared" si="7"/>
        <v>0</v>
      </c>
      <c r="K98" s="303"/>
      <c r="L98" s="18">
        <v>0</v>
      </c>
      <c r="M98" s="18">
        <f t="shared" si="8"/>
        <v>0</v>
      </c>
      <c r="N98" s="19">
        <v>0</v>
      </c>
    </row>
    <row r="99" spans="1:14" ht="15" customHeight="1">
      <c r="A99" s="52"/>
      <c r="B99" s="94" t="s">
        <v>456</v>
      </c>
      <c r="C99" s="26" t="s">
        <v>457</v>
      </c>
      <c r="D99" s="17">
        <v>0</v>
      </c>
      <c r="E99" s="18">
        <v>0</v>
      </c>
      <c r="F99" s="18">
        <v>0</v>
      </c>
      <c r="G99" s="18">
        <v>0</v>
      </c>
      <c r="H99" s="302"/>
      <c r="I99" s="18">
        <v>0</v>
      </c>
      <c r="J99" s="18">
        <f t="shared" si="7"/>
        <v>0</v>
      </c>
      <c r="K99" s="303"/>
      <c r="L99" s="18">
        <v>0</v>
      </c>
      <c r="M99" s="18">
        <f t="shared" si="8"/>
        <v>0</v>
      </c>
      <c r="N99" s="19">
        <v>0</v>
      </c>
    </row>
    <row r="100" spans="1:14" ht="15" customHeight="1">
      <c r="A100" s="52"/>
      <c r="B100" s="94" t="s">
        <v>458</v>
      </c>
      <c r="C100" s="26" t="s">
        <v>459</v>
      </c>
      <c r="D100" s="17">
        <v>0</v>
      </c>
      <c r="E100" s="18">
        <v>0</v>
      </c>
      <c r="F100" s="18">
        <v>90000000</v>
      </c>
      <c r="G100" s="18">
        <v>0.4</v>
      </c>
      <c r="H100" s="302">
        <v>90000000</v>
      </c>
      <c r="I100" s="18">
        <v>0.4</v>
      </c>
      <c r="J100" s="18">
        <f t="shared" si="7"/>
        <v>0</v>
      </c>
      <c r="K100" s="303">
        <v>6000000</v>
      </c>
      <c r="L100" s="18">
        <v>0</v>
      </c>
      <c r="M100" s="18">
        <f t="shared" si="8"/>
        <v>84000000</v>
      </c>
      <c r="N100" s="19">
        <f t="shared" si="6"/>
        <v>6.666666666666667</v>
      </c>
    </row>
    <row r="101" spans="1:14" ht="15" customHeight="1">
      <c r="A101" s="52"/>
      <c r="B101" s="94" t="s">
        <v>460</v>
      </c>
      <c r="C101" s="26" t="s">
        <v>461</v>
      </c>
      <c r="D101" s="17">
        <v>0</v>
      </c>
      <c r="E101" s="18">
        <v>0</v>
      </c>
      <c r="F101" s="18">
        <v>67268920</v>
      </c>
      <c r="G101" s="18">
        <v>0.3</v>
      </c>
      <c r="H101" s="302">
        <v>67268920</v>
      </c>
      <c r="I101" s="18">
        <v>0.3</v>
      </c>
      <c r="J101" s="18">
        <f t="shared" si="7"/>
        <v>0</v>
      </c>
      <c r="K101" s="303">
        <v>54000000</v>
      </c>
      <c r="L101" s="18">
        <v>0</v>
      </c>
      <c r="M101" s="18">
        <f t="shared" si="8"/>
        <v>13268920</v>
      </c>
      <c r="N101" s="19">
        <f t="shared" si="6"/>
        <v>80.274813390790285</v>
      </c>
    </row>
    <row r="102" spans="1:14" ht="15" customHeight="1">
      <c r="A102" s="52"/>
      <c r="B102" s="94" t="s">
        <v>462</v>
      </c>
      <c r="C102" s="26" t="s">
        <v>463</v>
      </c>
      <c r="D102" s="17">
        <v>0</v>
      </c>
      <c r="E102" s="18">
        <v>0</v>
      </c>
      <c r="F102" s="18">
        <v>0</v>
      </c>
      <c r="G102" s="18">
        <v>0</v>
      </c>
      <c r="H102" s="302"/>
      <c r="I102" s="18">
        <v>0</v>
      </c>
      <c r="J102" s="18">
        <f t="shared" si="7"/>
        <v>0</v>
      </c>
      <c r="K102" s="303"/>
      <c r="L102" s="18">
        <v>0</v>
      </c>
      <c r="M102" s="18">
        <f t="shared" si="8"/>
        <v>0</v>
      </c>
      <c r="N102" s="19">
        <v>0</v>
      </c>
    </row>
    <row r="103" spans="1:14" ht="15" customHeight="1">
      <c r="A103" s="52"/>
      <c r="B103" s="94" t="s">
        <v>464</v>
      </c>
      <c r="C103" s="26" t="s">
        <v>465</v>
      </c>
      <c r="D103" s="17">
        <v>0</v>
      </c>
      <c r="E103" s="18">
        <v>0</v>
      </c>
      <c r="F103" s="18">
        <v>0</v>
      </c>
      <c r="G103" s="18">
        <v>0</v>
      </c>
      <c r="H103" s="302"/>
      <c r="I103" s="18">
        <v>0</v>
      </c>
      <c r="J103" s="18">
        <f t="shared" si="7"/>
        <v>0</v>
      </c>
      <c r="K103" s="303"/>
      <c r="L103" s="18">
        <v>0</v>
      </c>
      <c r="M103" s="18">
        <f t="shared" si="8"/>
        <v>0</v>
      </c>
      <c r="N103" s="19">
        <v>0</v>
      </c>
    </row>
    <row r="104" spans="1:14" ht="15" customHeight="1">
      <c r="A104" s="52"/>
      <c r="B104" s="94" t="s">
        <v>279</v>
      </c>
      <c r="C104" s="26" t="s">
        <v>280</v>
      </c>
      <c r="D104" s="17">
        <v>29915490</v>
      </c>
      <c r="E104" s="18">
        <v>0.1</v>
      </c>
      <c r="F104" s="18">
        <v>0</v>
      </c>
      <c r="G104" s="18">
        <v>0</v>
      </c>
      <c r="H104" s="302"/>
      <c r="I104" s="18">
        <v>0</v>
      </c>
      <c r="J104" s="18">
        <f t="shared" si="7"/>
        <v>0</v>
      </c>
      <c r="K104" s="303"/>
      <c r="L104" s="18">
        <v>0</v>
      </c>
      <c r="M104" s="18">
        <f t="shared" si="8"/>
        <v>0</v>
      </c>
      <c r="N104" s="19">
        <v>0</v>
      </c>
    </row>
    <row r="105" spans="1:14" ht="15" customHeight="1">
      <c r="A105" s="52"/>
      <c r="B105" s="94" t="s">
        <v>256</v>
      </c>
      <c r="C105" s="26" t="s">
        <v>257</v>
      </c>
      <c r="D105" s="17">
        <v>5676872</v>
      </c>
      <c r="E105" s="18">
        <v>0</v>
      </c>
      <c r="F105" s="18">
        <v>0</v>
      </c>
      <c r="G105" s="18">
        <v>0</v>
      </c>
      <c r="H105" s="302"/>
      <c r="I105" s="18">
        <v>0</v>
      </c>
      <c r="J105" s="18">
        <f t="shared" si="7"/>
        <v>0</v>
      </c>
      <c r="K105" s="303"/>
      <c r="L105" s="18">
        <v>0</v>
      </c>
      <c r="M105" s="18">
        <f t="shared" si="8"/>
        <v>0</v>
      </c>
      <c r="N105" s="19">
        <v>0</v>
      </c>
    </row>
    <row r="106" spans="1:14" ht="15" customHeight="1">
      <c r="A106" s="52"/>
      <c r="B106" s="94" t="s">
        <v>258</v>
      </c>
      <c r="C106" s="26" t="s">
        <v>259</v>
      </c>
      <c r="D106" s="17">
        <v>0</v>
      </c>
      <c r="E106" s="18">
        <v>0</v>
      </c>
      <c r="F106" s="18">
        <v>30157500</v>
      </c>
      <c r="G106" s="18">
        <v>0.1</v>
      </c>
      <c r="H106" s="302">
        <v>75393</v>
      </c>
      <c r="I106" s="18">
        <v>0.2</v>
      </c>
      <c r="J106" s="18">
        <f t="shared" si="7"/>
        <v>-30082107</v>
      </c>
      <c r="K106" s="303"/>
      <c r="L106" s="18">
        <v>0</v>
      </c>
      <c r="M106" s="18">
        <f t="shared" si="8"/>
        <v>75393</v>
      </c>
      <c r="N106" s="19">
        <f t="shared" ref="N106:N127" si="11">K106/H106*100</f>
        <v>0</v>
      </c>
    </row>
    <row r="107" spans="1:14" ht="15" customHeight="1">
      <c r="A107" s="52"/>
      <c r="B107" s="94" t="s">
        <v>260</v>
      </c>
      <c r="C107" s="26" t="s">
        <v>261</v>
      </c>
      <c r="D107" s="17">
        <v>0</v>
      </c>
      <c r="E107" s="18">
        <v>0</v>
      </c>
      <c r="F107" s="18">
        <v>5000000</v>
      </c>
      <c r="G107" s="18">
        <v>0</v>
      </c>
      <c r="H107" s="302">
        <v>5000000</v>
      </c>
      <c r="I107" s="18">
        <v>0</v>
      </c>
      <c r="J107" s="18">
        <f t="shared" si="7"/>
        <v>0</v>
      </c>
      <c r="K107" s="303">
        <v>2000000</v>
      </c>
      <c r="L107" s="18">
        <v>0</v>
      </c>
      <c r="M107" s="18">
        <f t="shared" si="8"/>
        <v>3000000</v>
      </c>
      <c r="N107" s="19">
        <f t="shared" si="11"/>
        <v>40</v>
      </c>
    </row>
    <row r="108" spans="1:14" ht="15" customHeight="1">
      <c r="A108" s="52"/>
      <c r="B108" s="94" t="s">
        <v>466</v>
      </c>
      <c r="C108" s="26" t="s">
        <v>467</v>
      </c>
      <c r="D108" s="17">
        <v>6196800</v>
      </c>
      <c r="E108" s="18">
        <v>0</v>
      </c>
      <c r="F108" s="18">
        <v>0</v>
      </c>
      <c r="G108" s="18">
        <v>0</v>
      </c>
      <c r="H108" s="302"/>
      <c r="I108" s="18">
        <v>0</v>
      </c>
      <c r="J108" s="18">
        <f t="shared" si="7"/>
        <v>0</v>
      </c>
      <c r="K108" s="303"/>
      <c r="L108" s="18">
        <v>0</v>
      </c>
      <c r="M108" s="18">
        <f t="shared" si="8"/>
        <v>0</v>
      </c>
      <c r="N108" s="19">
        <v>0</v>
      </c>
    </row>
    <row r="109" spans="1:14" ht="15" customHeight="1">
      <c r="A109" s="52"/>
      <c r="B109" s="94" t="s">
        <v>468</v>
      </c>
      <c r="C109" s="26" t="s">
        <v>469</v>
      </c>
      <c r="D109" s="17">
        <v>36379200</v>
      </c>
      <c r="E109" s="18">
        <v>0.2</v>
      </c>
      <c r="F109" s="18">
        <v>40000000</v>
      </c>
      <c r="G109" s="18">
        <v>0.2</v>
      </c>
      <c r="H109" s="302">
        <v>93650330</v>
      </c>
      <c r="I109" s="18">
        <v>0.2</v>
      </c>
      <c r="J109" s="18">
        <f t="shared" si="7"/>
        <v>53650330</v>
      </c>
      <c r="K109" s="303"/>
      <c r="L109" s="18">
        <v>0</v>
      </c>
      <c r="M109" s="18">
        <f t="shared" si="8"/>
        <v>93650330</v>
      </c>
      <c r="N109" s="19">
        <f t="shared" si="11"/>
        <v>0</v>
      </c>
    </row>
    <row r="110" spans="1:14" ht="15" customHeight="1">
      <c r="A110" s="52"/>
      <c r="B110" s="94" t="s">
        <v>262</v>
      </c>
      <c r="C110" s="26" t="s">
        <v>263</v>
      </c>
      <c r="D110" s="17">
        <v>21447468</v>
      </c>
      <c r="E110" s="18">
        <v>0.1</v>
      </c>
      <c r="F110" s="18">
        <v>0</v>
      </c>
      <c r="G110" s="18">
        <v>0</v>
      </c>
      <c r="H110" s="302"/>
      <c r="I110" s="18">
        <v>0</v>
      </c>
      <c r="J110" s="18">
        <f t="shared" si="7"/>
        <v>0</v>
      </c>
      <c r="K110" s="303"/>
      <c r="L110" s="18">
        <v>0</v>
      </c>
      <c r="M110" s="18">
        <f t="shared" si="8"/>
        <v>0</v>
      </c>
      <c r="N110" s="19">
        <v>0</v>
      </c>
    </row>
    <row r="111" spans="1:14" ht="15" customHeight="1">
      <c r="A111" s="52"/>
      <c r="B111" s="94" t="s">
        <v>264</v>
      </c>
      <c r="C111" s="26" t="s">
        <v>265</v>
      </c>
      <c r="D111" s="17">
        <v>269529120</v>
      </c>
      <c r="E111" s="18">
        <v>1.2</v>
      </c>
      <c r="F111" s="18">
        <v>0</v>
      </c>
      <c r="G111" s="18">
        <v>0</v>
      </c>
      <c r="H111" s="302"/>
      <c r="I111" s="18">
        <v>0</v>
      </c>
      <c r="J111" s="18">
        <f t="shared" si="7"/>
        <v>0</v>
      </c>
      <c r="K111" s="303"/>
      <c r="L111" s="18">
        <v>0</v>
      </c>
      <c r="M111" s="18">
        <f t="shared" si="8"/>
        <v>0</v>
      </c>
      <c r="N111" s="19">
        <v>0</v>
      </c>
    </row>
    <row r="112" spans="1:14" ht="15" customHeight="1">
      <c r="A112" s="52"/>
      <c r="B112" s="94" t="s">
        <v>410</v>
      </c>
      <c r="C112" s="26" t="s">
        <v>411</v>
      </c>
      <c r="D112" s="17">
        <v>11830440</v>
      </c>
      <c r="E112" s="18">
        <v>0.1</v>
      </c>
      <c r="F112" s="18">
        <v>9000000</v>
      </c>
      <c r="G112" s="18">
        <v>0</v>
      </c>
      <c r="H112" s="302">
        <v>7800000</v>
      </c>
      <c r="I112" s="18">
        <v>0</v>
      </c>
      <c r="J112" s="18">
        <f t="shared" si="7"/>
        <v>-1200000</v>
      </c>
      <c r="K112" s="303">
        <v>7800000</v>
      </c>
      <c r="L112" s="18">
        <v>0</v>
      </c>
      <c r="M112" s="18">
        <f t="shared" si="8"/>
        <v>0</v>
      </c>
      <c r="N112" s="19">
        <f t="shared" si="11"/>
        <v>100</v>
      </c>
    </row>
    <row r="113" spans="1:14" ht="15" customHeight="1">
      <c r="A113" s="52"/>
      <c r="B113" s="94" t="s">
        <v>266</v>
      </c>
      <c r="C113" s="26" t="s">
        <v>267</v>
      </c>
      <c r="D113" s="17">
        <v>0</v>
      </c>
      <c r="E113" s="18">
        <v>0</v>
      </c>
      <c r="F113" s="18">
        <v>20000000</v>
      </c>
      <c r="G113" s="18">
        <v>0.1</v>
      </c>
      <c r="H113" s="302">
        <v>29060000</v>
      </c>
      <c r="I113" s="18">
        <v>0.1</v>
      </c>
      <c r="J113" s="18">
        <f t="shared" si="7"/>
        <v>9060000</v>
      </c>
      <c r="K113" s="303"/>
      <c r="L113" s="18">
        <v>0</v>
      </c>
      <c r="M113" s="18">
        <f t="shared" si="8"/>
        <v>29060000</v>
      </c>
      <c r="N113" s="19">
        <f t="shared" si="11"/>
        <v>0</v>
      </c>
    </row>
    <row r="114" spans="1:14" ht="15" customHeight="1">
      <c r="A114" s="52"/>
      <c r="B114" s="94" t="s">
        <v>537</v>
      </c>
      <c r="C114" s="26" t="s">
        <v>538</v>
      </c>
      <c r="D114" s="17">
        <v>885600</v>
      </c>
      <c r="E114" s="18">
        <v>0</v>
      </c>
      <c r="F114" s="18">
        <v>0</v>
      </c>
      <c r="G114" s="18">
        <v>0</v>
      </c>
      <c r="H114" s="302"/>
      <c r="I114" s="18">
        <v>0</v>
      </c>
      <c r="J114" s="18">
        <f t="shared" si="7"/>
        <v>0</v>
      </c>
      <c r="K114" s="303"/>
      <c r="L114" s="18">
        <v>0</v>
      </c>
      <c r="M114" s="18">
        <f t="shared" si="8"/>
        <v>0</v>
      </c>
      <c r="N114" s="19">
        <v>0</v>
      </c>
    </row>
    <row r="115" spans="1:14" ht="26.25" customHeight="1">
      <c r="A115" s="52"/>
      <c r="B115" s="307" t="s">
        <v>563</v>
      </c>
      <c r="C115" s="306" t="s">
        <v>564</v>
      </c>
      <c r="D115" s="17"/>
      <c r="E115" s="18">
        <v>0</v>
      </c>
      <c r="F115" s="18">
        <v>0</v>
      </c>
      <c r="G115" s="18">
        <v>0</v>
      </c>
      <c r="H115" s="302">
        <v>1700000</v>
      </c>
      <c r="I115" s="18">
        <v>0</v>
      </c>
      <c r="J115" s="18">
        <f t="shared" si="7"/>
        <v>1700000</v>
      </c>
      <c r="K115" s="303"/>
      <c r="L115" s="18">
        <v>1</v>
      </c>
      <c r="M115" s="18">
        <f t="shared" ref="M115" si="12">H115-K115</f>
        <v>1700000</v>
      </c>
      <c r="N115" s="19">
        <f t="shared" ref="N115" si="13">K115/H115*100</f>
        <v>0</v>
      </c>
    </row>
    <row r="116" spans="1:14" ht="15" customHeight="1">
      <c r="A116" s="52"/>
      <c r="B116" s="94"/>
      <c r="C116" s="27" t="s">
        <v>145</v>
      </c>
      <c r="D116" s="20">
        <v>736941242</v>
      </c>
      <c r="E116" s="21">
        <v>3.2</v>
      </c>
      <c r="F116" s="21">
        <v>694127000</v>
      </c>
      <c r="G116" s="21">
        <v>2.7</v>
      </c>
      <c r="H116" s="21">
        <f>SUM(H54:H115)</f>
        <v>694127000</v>
      </c>
      <c r="I116" s="21">
        <v>2.7</v>
      </c>
      <c r="J116" s="21">
        <f>SUM(J54:J115)</f>
        <v>0</v>
      </c>
      <c r="K116" s="21">
        <f t="shared" ref="K116" si="14">SUM(K54:K114)</f>
        <v>362672468</v>
      </c>
      <c r="L116" s="21">
        <v>1.2</v>
      </c>
      <c r="M116" s="21">
        <f>SUM(M54:M115)</f>
        <v>331454532</v>
      </c>
      <c r="N116" s="1">
        <f t="shared" si="11"/>
        <v>52.248719326578566</v>
      </c>
    </row>
    <row r="117" spans="1:14" ht="15" customHeight="1">
      <c r="A117" s="52"/>
      <c r="B117" s="94" t="s">
        <v>154</v>
      </c>
      <c r="C117" s="26" t="s">
        <v>155</v>
      </c>
      <c r="D117" s="17"/>
      <c r="E117" s="18"/>
      <c r="F117" s="18"/>
      <c r="G117" s="18"/>
      <c r="H117" s="18"/>
      <c r="I117" s="18"/>
      <c r="J117" s="18"/>
      <c r="K117" s="17"/>
      <c r="L117" s="18"/>
      <c r="M117" s="18"/>
      <c r="N117" s="19"/>
    </row>
    <row r="118" spans="1:14" ht="15" customHeight="1">
      <c r="A118" s="52"/>
      <c r="B118" s="94" t="s">
        <v>268</v>
      </c>
      <c r="C118" s="26" t="s">
        <v>269</v>
      </c>
      <c r="D118" s="17">
        <v>20517090</v>
      </c>
      <c r="E118" s="18">
        <v>0.1</v>
      </c>
      <c r="F118" s="18">
        <v>0</v>
      </c>
      <c r="G118" s="18">
        <v>0</v>
      </c>
      <c r="H118" s="302"/>
      <c r="I118" s="18">
        <v>0</v>
      </c>
      <c r="J118" s="18">
        <f t="shared" ref="J118:J125" si="15">H118-F118</f>
        <v>0</v>
      </c>
      <c r="K118" s="303"/>
      <c r="L118" s="18">
        <v>0</v>
      </c>
      <c r="M118" s="18">
        <f t="shared" ref="M118:M125" si="16">H118-K118</f>
        <v>0</v>
      </c>
      <c r="N118" s="19">
        <v>0</v>
      </c>
    </row>
    <row r="119" spans="1:14" ht="15" customHeight="1">
      <c r="A119" s="52"/>
      <c r="B119" s="94" t="s">
        <v>470</v>
      </c>
      <c r="C119" s="26" t="s">
        <v>471</v>
      </c>
      <c r="D119" s="17">
        <v>0</v>
      </c>
      <c r="E119" s="18">
        <v>0</v>
      </c>
      <c r="F119" s="18">
        <v>21939000</v>
      </c>
      <c r="G119" s="18">
        <v>0.1</v>
      </c>
      <c r="H119" s="302">
        <v>21939000</v>
      </c>
      <c r="I119" s="18">
        <v>0.1</v>
      </c>
      <c r="J119" s="18">
        <f t="shared" si="15"/>
        <v>0</v>
      </c>
      <c r="K119" s="302"/>
      <c r="L119" s="18">
        <v>0</v>
      </c>
      <c r="M119" s="18">
        <f t="shared" si="16"/>
        <v>21939000</v>
      </c>
      <c r="N119" s="19">
        <f t="shared" si="11"/>
        <v>0</v>
      </c>
    </row>
    <row r="120" spans="1:14" ht="15" customHeight="1">
      <c r="A120" s="52"/>
      <c r="B120" s="94" t="s">
        <v>472</v>
      </c>
      <c r="C120" s="26" t="s">
        <v>473</v>
      </c>
      <c r="D120" s="17">
        <v>277330</v>
      </c>
      <c r="E120" s="18">
        <v>0</v>
      </c>
      <c r="F120" s="18">
        <v>5363000</v>
      </c>
      <c r="G120" s="18">
        <v>0</v>
      </c>
      <c r="H120" s="302">
        <v>5363000</v>
      </c>
      <c r="I120" s="18">
        <v>0</v>
      </c>
      <c r="J120" s="18">
        <f t="shared" si="15"/>
        <v>0</v>
      </c>
      <c r="K120" s="302">
        <v>399960</v>
      </c>
      <c r="L120" s="18">
        <v>0</v>
      </c>
      <c r="M120" s="18">
        <f t="shared" si="16"/>
        <v>4963040</v>
      </c>
      <c r="N120" s="19">
        <f t="shared" si="11"/>
        <v>7.4577661756479579</v>
      </c>
    </row>
    <row r="121" spans="1:14" ht="15" customHeight="1">
      <c r="A121" s="52"/>
      <c r="B121" s="94" t="s">
        <v>539</v>
      </c>
      <c r="C121" s="26" t="s">
        <v>540</v>
      </c>
      <c r="D121" s="17">
        <v>0</v>
      </c>
      <c r="E121" s="18">
        <v>0</v>
      </c>
      <c r="F121" s="18">
        <v>118000000</v>
      </c>
      <c r="G121" s="18">
        <v>0.5</v>
      </c>
      <c r="H121" s="302">
        <v>118000000</v>
      </c>
      <c r="I121" s="18">
        <v>0.5</v>
      </c>
      <c r="J121" s="18">
        <f t="shared" si="15"/>
        <v>0</v>
      </c>
      <c r="K121" s="302"/>
      <c r="L121" s="18">
        <v>0</v>
      </c>
      <c r="M121" s="18">
        <f t="shared" si="16"/>
        <v>118000000</v>
      </c>
      <c r="N121" s="19">
        <f t="shared" si="11"/>
        <v>0</v>
      </c>
    </row>
    <row r="122" spans="1:14" ht="15" customHeight="1">
      <c r="A122" s="52"/>
      <c r="B122" s="94" t="s">
        <v>541</v>
      </c>
      <c r="C122" s="26" t="s">
        <v>542</v>
      </c>
      <c r="D122" s="17">
        <v>0</v>
      </c>
      <c r="E122" s="18">
        <v>0</v>
      </c>
      <c r="F122" s="18">
        <v>1300000000</v>
      </c>
      <c r="G122" s="18">
        <v>5.0999999999999996</v>
      </c>
      <c r="H122" s="302">
        <v>1300000000</v>
      </c>
      <c r="I122" s="18">
        <v>5.0999999999999996</v>
      </c>
      <c r="J122" s="18">
        <f t="shared" si="15"/>
        <v>0</v>
      </c>
      <c r="K122" s="302"/>
      <c r="L122" s="18">
        <v>0</v>
      </c>
      <c r="M122" s="18">
        <f t="shared" si="16"/>
        <v>1300000000</v>
      </c>
      <c r="N122" s="19">
        <f t="shared" si="11"/>
        <v>0</v>
      </c>
    </row>
    <row r="123" spans="1:14" ht="15" customHeight="1">
      <c r="A123" s="52"/>
      <c r="B123" s="94" t="s">
        <v>270</v>
      </c>
      <c r="C123" s="26" t="s">
        <v>271</v>
      </c>
      <c r="D123" s="17">
        <v>75707905</v>
      </c>
      <c r="E123" s="18">
        <v>0.3</v>
      </c>
      <c r="F123" s="18">
        <v>0</v>
      </c>
      <c r="G123" s="18">
        <v>0</v>
      </c>
      <c r="H123" s="302"/>
      <c r="I123" s="18">
        <v>0</v>
      </c>
      <c r="J123" s="18">
        <f t="shared" si="15"/>
        <v>0</v>
      </c>
      <c r="K123" s="302"/>
      <c r="L123" s="18">
        <v>0</v>
      </c>
      <c r="M123" s="18">
        <f t="shared" si="16"/>
        <v>0</v>
      </c>
      <c r="N123" s="19">
        <v>0</v>
      </c>
    </row>
    <row r="124" spans="1:14" ht="15" customHeight="1">
      <c r="A124" s="52"/>
      <c r="B124" s="94" t="s">
        <v>272</v>
      </c>
      <c r="C124" s="26" t="s">
        <v>273</v>
      </c>
      <c r="D124" s="17">
        <v>20829160</v>
      </c>
      <c r="E124" s="18">
        <v>0.1</v>
      </c>
      <c r="F124" s="18">
        <v>178671000</v>
      </c>
      <c r="G124" s="18">
        <v>0.7</v>
      </c>
      <c r="H124" s="302">
        <v>178671000</v>
      </c>
      <c r="I124" s="18">
        <v>0.7</v>
      </c>
      <c r="J124" s="18">
        <f t="shared" si="15"/>
        <v>0</v>
      </c>
      <c r="K124" s="302"/>
      <c r="L124" s="18">
        <v>0</v>
      </c>
      <c r="M124" s="18">
        <f t="shared" si="16"/>
        <v>178671000</v>
      </c>
      <c r="N124" s="19">
        <f t="shared" si="11"/>
        <v>0</v>
      </c>
    </row>
    <row r="125" spans="1:14" ht="15" customHeight="1">
      <c r="A125" s="52"/>
      <c r="B125" s="94" t="s">
        <v>274</v>
      </c>
      <c r="C125" s="26" t="s">
        <v>275</v>
      </c>
      <c r="D125" s="17">
        <v>0</v>
      </c>
      <c r="E125" s="18">
        <v>0</v>
      </c>
      <c r="F125" s="18">
        <v>76027000</v>
      </c>
      <c r="G125" s="18">
        <v>0.3</v>
      </c>
      <c r="H125" s="302">
        <v>76027000</v>
      </c>
      <c r="I125" s="18">
        <v>0.3</v>
      </c>
      <c r="J125" s="18">
        <f t="shared" si="15"/>
        <v>0</v>
      </c>
      <c r="K125" s="309">
        <v>57707060</v>
      </c>
      <c r="L125" s="18">
        <v>0.6</v>
      </c>
      <c r="M125" s="18">
        <f t="shared" si="16"/>
        <v>18319940</v>
      </c>
      <c r="N125" s="19">
        <f t="shared" si="11"/>
        <v>75.90337643205703</v>
      </c>
    </row>
    <row r="126" spans="1:14" ht="15" customHeight="1">
      <c r="A126" s="52"/>
      <c r="B126" s="94"/>
      <c r="C126" s="131" t="s">
        <v>276</v>
      </c>
      <c r="D126" s="128">
        <v>152987635</v>
      </c>
      <c r="E126" s="129">
        <v>100</v>
      </c>
      <c r="F126" s="129"/>
      <c r="G126" s="129"/>
      <c r="H126" s="129"/>
      <c r="I126" s="129"/>
      <c r="J126" s="129"/>
      <c r="K126" s="128">
        <f>K128+K134</f>
        <v>123672907</v>
      </c>
      <c r="L126" s="129">
        <v>100</v>
      </c>
      <c r="M126" s="129"/>
      <c r="N126" s="291"/>
    </row>
    <row r="127" spans="1:14" ht="15" customHeight="1">
      <c r="A127" s="52"/>
      <c r="B127" s="94"/>
      <c r="C127" s="27" t="s">
        <v>146</v>
      </c>
      <c r="D127" s="20">
        <v>117331485</v>
      </c>
      <c r="E127" s="21">
        <v>0.5</v>
      </c>
      <c r="F127" s="21">
        <v>1700000000</v>
      </c>
      <c r="G127" s="21">
        <v>6.7</v>
      </c>
      <c r="H127" s="21">
        <f>SUM(H118:H125)</f>
        <v>1700000000</v>
      </c>
      <c r="I127" s="21">
        <v>6.7</v>
      </c>
      <c r="J127" s="21">
        <f>SUM(J118:J125)</f>
        <v>0</v>
      </c>
      <c r="K127" s="21">
        <f>SUM(K118:K125)</f>
        <v>58107020</v>
      </c>
      <c r="L127" s="21">
        <v>0.6</v>
      </c>
      <c r="M127" s="21">
        <f>SUM(M118:M125)</f>
        <v>1641892980</v>
      </c>
      <c r="N127" s="1">
        <f t="shared" si="11"/>
        <v>3.4180599999999997</v>
      </c>
    </row>
    <row r="128" spans="1:14" ht="15" customHeight="1">
      <c r="A128" s="52"/>
      <c r="B128" s="94"/>
      <c r="C128" s="131" t="s">
        <v>277</v>
      </c>
      <c r="D128" s="128">
        <v>132495237</v>
      </c>
      <c r="E128" s="129">
        <v>86.6</v>
      </c>
      <c r="F128" s="129"/>
      <c r="G128" s="129"/>
      <c r="H128" s="129"/>
      <c r="I128" s="129"/>
      <c r="J128" s="129"/>
      <c r="K128" s="128">
        <f>SUM(K130:K133)</f>
        <v>97428907</v>
      </c>
      <c r="L128" s="129">
        <v>32</v>
      </c>
      <c r="M128" s="129"/>
      <c r="N128" s="291"/>
    </row>
    <row r="129" spans="1:14" ht="15" customHeight="1">
      <c r="A129" s="52"/>
      <c r="B129" s="94" t="s">
        <v>154</v>
      </c>
      <c r="C129" s="26" t="s">
        <v>155</v>
      </c>
      <c r="D129" s="17"/>
      <c r="E129" s="18"/>
      <c r="F129" s="18"/>
      <c r="G129" s="18"/>
      <c r="H129" s="18"/>
      <c r="I129" s="18"/>
      <c r="J129" s="18"/>
      <c r="K129" s="17"/>
      <c r="L129" s="18"/>
      <c r="M129" s="18"/>
      <c r="N129" s="19"/>
    </row>
    <row r="130" spans="1:14" ht="15" customHeight="1">
      <c r="A130" s="52"/>
      <c r="B130" s="94" t="s">
        <v>201</v>
      </c>
      <c r="C130" s="26" t="s">
        <v>202</v>
      </c>
      <c r="D130" s="17">
        <v>43900</v>
      </c>
      <c r="E130" s="18">
        <v>0</v>
      </c>
      <c r="F130" s="18"/>
      <c r="G130" s="18"/>
      <c r="H130" s="18"/>
      <c r="I130" s="18"/>
      <c r="J130" s="18"/>
      <c r="K130" s="17"/>
      <c r="L130" s="18">
        <v>0</v>
      </c>
      <c r="M130" s="18"/>
      <c r="N130" s="19"/>
    </row>
    <row r="131" spans="1:14" ht="15" customHeight="1">
      <c r="A131" s="52"/>
      <c r="B131" s="94" t="s">
        <v>207</v>
      </c>
      <c r="C131" s="26" t="s">
        <v>208</v>
      </c>
      <c r="D131" s="17">
        <v>9720000</v>
      </c>
      <c r="E131" s="18">
        <v>6.4</v>
      </c>
      <c r="F131" s="18"/>
      <c r="G131" s="18"/>
      <c r="H131" s="18"/>
      <c r="I131" s="18"/>
      <c r="J131" s="18"/>
      <c r="K131" s="303">
        <v>38266710</v>
      </c>
      <c r="L131" s="18">
        <v>3.8</v>
      </c>
      <c r="M131" s="18"/>
      <c r="N131" s="19"/>
    </row>
    <row r="132" spans="1:14" ht="15" customHeight="1">
      <c r="A132" s="52"/>
      <c r="B132" s="94" t="s">
        <v>217</v>
      </c>
      <c r="C132" s="26" t="s">
        <v>218</v>
      </c>
      <c r="D132" s="17">
        <v>122641946</v>
      </c>
      <c r="E132" s="18">
        <v>80.2</v>
      </c>
      <c r="F132" s="18"/>
      <c r="G132" s="18"/>
      <c r="H132" s="18"/>
      <c r="I132" s="18"/>
      <c r="J132" s="18"/>
      <c r="K132" s="303">
        <v>59162197</v>
      </c>
      <c r="L132" s="18">
        <v>28.2</v>
      </c>
      <c r="M132" s="18"/>
      <c r="N132" s="19"/>
    </row>
    <row r="133" spans="1:14" ht="15" customHeight="1">
      <c r="A133" s="52"/>
      <c r="B133" s="94" t="s">
        <v>225</v>
      </c>
      <c r="C133" s="26" t="s">
        <v>226</v>
      </c>
      <c r="D133" s="17">
        <v>89391</v>
      </c>
      <c r="E133" s="18">
        <v>0.1</v>
      </c>
      <c r="F133" s="18"/>
      <c r="G133" s="18"/>
      <c r="H133" s="18"/>
      <c r="I133" s="18"/>
      <c r="J133" s="18"/>
      <c r="K133" s="17"/>
      <c r="L133" s="18">
        <v>0</v>
      </c>
      <c r="M133" s="18"/>
      <c r="N133" s="19"/>
    </row>
    <row r="134" spans="1:14" ht="15" customHeight="1">
      <c r="A134" s="52"/>
      <c r="B134" s="94"/>
      <c r="C134" s="131" t="s">
        <v>278</v>
      </c>
      <c r="D134" s="128">
        <v>20492398</v>
      </c>
      <c r="E134" s="129">
        <v>13.4</v>
      </c>
      <c r="F134" s="129"/>
      <c r="G134" s="129"/>
      <c r="H134" s="129"/>
      <c r="I134" s="129"/>
      <c r="J134" s="129"/>
      <c r="K134" s="128">
        <f>SUM(K136:K137)</f>
        <v>26244000</v>
      </c>
      <c r="L134" s="129">
        <v>68</v>
      </c>
      <c r="M134" s="129"/>
      <c r="N134" s="291"/>
    </row>
    <row r="135" spans="1:14" ht="15" customHeight="1">
      <c r="A135" s="52"/>
      <c r="B135" s="94" t="s">
        <v>154</v>
      </c>
      <c r="C135" s="26" t="s">
        <v>155</v>
      </c>
      <c r="D135" s="17"/>
      <c r="E135" s="18"/>
      <c r="F135" s="18"/>
      <c r="G135" s="18"/>
      <c r="H135" s="18"/>
      <c r="I135" s="18"/>
      <c r="J135" s="18"/>
      <c r="K135" s="17"/>
      <c r="L135" s="18"/>
      <c r="M135" s="18"/>
      <c r="N135" s="19"/>
    </row>
    <row r="136" spans="1:14" ht="15" customHeight="1">
      <c r="A136" s="52"/>
      <c r="B136" s="94" t="s">
        <v>279</v>
      </c>
      <c r="C136" s="26" t="s">
        <v>280</v>
      </c>
      <c r="D136" s="17">
        <v>9290638</v>
      </c>
      <c r="E136" s="18">
        <v>6.1</v>
      </c>
      <c r="F136" s="18"/>
      <c r="G136" s="18"/>
      <c r="H136" s="18"/>
      <c r="I136" s="18"/>
      <c r="J136" s="18"/>
      <c r="K136" s="17"/>
      <c r="L136" s="18">
        <v>0</v>
      </c>
      <c r="M136" s="18"/>
      <c r="N136" s="19"/>
    </row>
    <row r="137" spans="1:14" ht="15" customHeight="1">
      <c r="A137" s="52"/>
      <c r="B137" s="94" t="s">
        <v>414</v>
      </c>
      <c r="C137" s="26" t="s">
        <v>415</v>
      </c>
      <c r="D137" s="17">
        <v>11201760</v>
      </c>
      <c r="E137" s="18">
        <v>7.3</v>
      </c>
      <c r="F137" s="18"/>
      <c r="G137" s="18"/>
      <c r="H137" s="18"/>
      <c r="I137" s="18"/>
      <c r="J137" s="18"/>
      <c r="K137" s="310">
        <v>26244000</v>
      </c>
      <c r="L137" s="18">
        <v>68</v>
      </c>
      <c r="M137" s="18"/>
      <c r="N137" s="19"/>
    </row>
    <row r="138" spans="1:14" ht="15" customHeight="1" thickBot="1">
      <c r="A138" s="52"/>
      <c r="B138" s="94"/>
      <c r="C138" s="132" t="s">
        <v>151</v>
      </c>
      <c r="D138" s="133">
        <v>23533540334.080002</v>
      </c>
      <c r="E138" s="134"/>
      <c r="F138" s="134">
        <v>25257139000</v>
      </c>
      <c r="G138" s="134"/>
      <c r="H138" s="134">
        <f>H36+H52</f>
        <v>25330707000</v>
      </c>
      <c r="I138" s="134"/>
      <c r="J138" s="134">
        <f>J36+J52</f>
        <v>73568000</v>
      </c>
      <c r="K138" s="133">
        <f>K36+K52+K126</f>
        <v>15334248139</v>
      </c>
      <c r="L138" s="134"/>
      <c r="M138" s="134">
        <f>M36+M52</f>
        <v>10120131768</v>
      </c>
      <c r="N138" s="314">
        <f>K138/H138*100</f>
        <v>60.536202716331601</v>
      </c>
    </row>
    <row r="139" spans="1:14" ht="15.75" thickTop="1">
      <c r="A139" s="52"/>
      <c r="B139" s="406"/>
      <c r="C139" s="406"/>
      <c r="D139" s="406"/>
      <c r="E139" s="406"/>
      <c r="F139" s="406"/>
      <c r="G139" s="406"/>
      <c r="H139" s="406"/>
      <c r="I139" s="406"/>
      <c r="J139" s="406"/>
      <c r="K139" s="406"/>
      <c r="L139" s="406"/>
      <c r="M139" s="406"/>
      <c r="N139" s="406"/>
    </row>
    <row r="140" spans="1:14">
      <c r="A140" s="52"/>
      <c r="B140" s="53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</row>
    <row r="141" spans="1:14" ht="24.75" customHeight="1">
      <c r="A141" s="3"/>
      <c r="B141" s="397" t="s">
        <v>160</v>
      </c>
      <c r="C141" s="41" t="s">
        <v>567</v>
      </c>
      <c r="D141" s="398" t="s">
        <v>69</v>
      </c>
      <c r="E141" s="398"/>
      <c r="F141" s="44" t="s">
        <v>70</v>
      </c>
      <c r="G141" s="399"/>
      <c r="H141" s="400"/>
      <c r="I141" s="400"/>
      <c r="J141" s="400"/>
      <c r="K141" s="400"/>
      <c r="L141" s="400"/>
      <c r="M141" s="401"/>
      <c r="N141" s="3"/>
    </row>
    <row r="142" spans="1:14" ht="21" customHeight="1">
      <c r="A142" s="3"/>
      <c r="B142" s="397"/>
      <c r="C142" s="44" t="s">
        <v>412</v>
      </c>
      <c r="D142" s="398"/>
      <c r="E142" s="398"/>
      <c r="F142" s="44" t="s">
        <v>71</v>
      </c>
      <c r="G142" s="402"/>
      <c r="H142" s="403"/>
      <c r="I142" s="403"/>
      <c r="J142" s="403"/>
      <c r="K142" s="403"/>
      <c r="L142" s="403"/>
      <c r="M142" s="404"/>
      <c r="N142" s="3"/>
    </row>
    <row r="143" spans="1:14" ht="22.5" customHeight="1">
      <c r="A143" s="3"/>
      <c r="B143" s="397"/>
      <c r="C143" s="44" t="s">
        <v>413</v>
      </c>
      <c r="D143" s="398"/>
      <c r="E143" s="398"/>
      <c r="F143" s="44" t="s">
        <v>72</v>
      </c>
      <c r="G143" s="402"/>
      <c r="H143" s="403"/>
      <c r="I143" s="403"/>
      <c r="J143" s="403"/>
      <c r="K143" s="403"/>
      <c r="L143" s="403"/>
      <c r="M143" s="404"/>
      <c r="N143" s="3"/>
    </row>
    <row r="146" spans="13:13">
      <c r="M146" s="266"/>
    </row>
  </sheetData>
  <mergeCells count="26">
    <mergeCell ref="B13:C13"/>
    <mergeCell ref="B34:C34"/>
    <mergeCell ref="B139:N139"/>
    <mergeCell ref="B141:B143"/>
    <mergeCell ref="D141:E143"/>
    <mergeCell ref="G141:M141"/>
    <mergeCell ref="G142:M142"/>
    <mergeCell ref="G143:M143"/>
    <mergeCell ref="B2:N2"/>
    <mergeCell ref="B3:N3"/>
    <mergeCell ref="B4:N4"/>
    <mergeCell ref="A5:A6"/>
    <mergeCell ref="B6:B7"/>
    <mergeCell ref="C6:E7"/>
    <mergeCell ref="F6:G7"/>
    <mergeCell ref="H6:N7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7FA0D-F746-4F40-85D3-CB3DA9F93B17}">
  <dimension ref="A1:N54"/>
  <sheetViews>
    <sheetView workbookViewId="0">
      <pane xSplit="5" ySplit="12" topLeftCell="F43" activePane="bottomRight" state="frozen"/>
      <selection pane="topRight" activeCell="F1" sqref="F1"/>
      <selection pane="bottomLeft" activeCell="A13" sqref="A13"/>
      <selection pane="bottomRight" activeCell="G52" sqref="G52:M52"/>
    </sheetView>
  </sheetViews>
  <sheetFormatPr defaultRowHeight="15"/>
  <cols>
    <col min="1" max="1" width="0.85546875" customWidth="1"/>
    <col min="2" max="2" width="10.85546875" customWidth="1"/>
    <col min="3" max="3" width="43.42578125" customWidth="1"/>
    <col min="4" max="4" width="13.85546875" customWidth="1"/>
    <col min="5" max="5" width="6" customWidth="1"/>
    <col min="6" max="6" width="10.85546875" bestFit="1" customWidth="1"/>
    <col min="7" max="7" width="5.5703125" customWidth="1"/>
    <col min="8" max="8" width="11.85546875" customWidth="1"/>
    <col min="9" max="9" width="5.42578125" customWidth="1"/>
    <col min="10" max="10" width="11.85546875" customWidth="1"/>
    <col min="11" max="11" width="13.42578125" bestFit="1" customWidth="1"/>
    <col min="12" max="12" width="5.28515625" customWidth="1"/>
    <col min="13" max="13" width="11.28515625" customWidth="1"/>
    <col min="14" max="14" width="10.140625" customWidth="1"/>
  </cols>
  <sheetData>
    <row r="1" spans="1:14">
      <c r="A1" s="56"/>
      <c r="B1" s="57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>
      <c r="A2" s="56"/>
      <c r="B2" s="336" t="s">
        <v>135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</row>
    <row r="3" spans="1:14">
      <c r="A3" s="56"/>
      <c r="B3" s="388" t="s">
        <v>559</v>
      </c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</row>
    <row r="4" spans="1:14">
      <c r="A4" s="56"/>
      <c r="B4" s="338" t="s">
        <v>1</v>
      </c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</row>
    <row r="5" spans="1:14" ht="15.75" thickBot="1">
      <c r="A5" s="407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6.5" thickTop="1" thickBot="1">
      <c r="A6" s="407"/>
      <c r="B6" s="390" t="s">
        <v>136</v>
      </c>
      <c r="C6" s="341" t="s">
        <v>3</v>
      </c>
      <c r="D6" s="341"/>
      <c r="E6" s="341"/>
      <c r="F6" s="391" t="s">
        <v>4</v>
      </c>
      <c r="G6" s="391"/>
      <c r="H6" s="392" t="s">
        <v>5</v>
      </c>
      <c r="I6" s="392"/>
      <c r="J6" s="392"/>
      <c r="K6" s="392"/>
      <c r="L6" s="392"/>
      <c r="M6" s="392"/>
      <c r="N6" s="392"/>
    </row>
    <row r="7" spans="1:14" ht="15.75" thickTop="1">
      <c r="A7" s="56"/>
      <c r="B7" s="390"/>
      <c r="C7" s="341"/>
      <c r="D7" s="341"/>
      <c r="E7" s="341"/>
      <c r="F7" s="391"/>
      <c r="G7" s="391"/>
      <c r="H7" s="392"/>
      <c r="I7" s="392"/>
      <c r="J7" s="392"/>
      <c r="K7" s="392"/>
      <c r="L7" s="392"/>
      <c r="M7" s="392"/>
      <c r="N7" s="392"/>
    </row>
    <row r="8" spans="1:14">
      <c r="A8" s="56"/>
      <c r="B8" s="119" t="s">
        <v>137</v>
      </c>
      <c r="C8" s="393" t="s">
        <v>38</v>
      </c>
      <c r="D8" s="393"/>
      <c r="E8" s="393"/>
      <c r="F8" s="394" t="s">
        <v>138</v>
      </c>
      <c r="G8" s="394"/>
      <c r="H8" s="395" t="s">
        <v>37</v>
      </c>
      <c r="I8" s="395"/>
      <c r="J8" s="395"/>
      <c r="K8" s="395"/>
      <c r="L8" s="395"/>
      <c r="M8" s="395"/>
      <c r="N8" s="395"/>
    </row>
    <row r="9" spans="1:14" ht="15.75" thickBot="1">
      <c r="A9" s="56"/>
      <c r="B9" s="347" t="s">
        <v>6</v>
      </c>
      <c r="C9" s="347"/>
      <c r="D9" s="348" t="s">
        <v>139</v>
      </c>
      <c r="E9" s="348"/>
      <c r="F9" s="348"/>
      <c r="G9" s="348"/>
      <c r="H9" s="348"/>
      <c r="I9" s="348"/>
      <c r="J9" s="348"/>
      <c r="K9" s="348"/>
      <c r="L9" s="348"/>
      <c r="M9" s="348"/>
      <c r="N9" s="348"/>
    </row>
    <row r="10" spans="1:14" ht="28.5" customHeight="1" thickTop="1" thickBot="1">
      <c r="A10" s="56"/>
      <c r="B10" s="347"/>
      <c r="C10" s="347"/>
      <c r="D10" s="120" t="s">
        <v>140</v>
      </c>
      <c r="E10" s="121">
        <v>2024</v>
      </c>
      <c r="F10" s="349" t="s">
        <v>8</v>
      </c>
      <c r="G10" s="349"/>
      <c r="H10" s="349" t="s">
        <v>8</v>
      </c>
      <c r="I10" s="349"/>
      <c r="J10" s="91" t="s">
        <v>8</v>
      </c>
      <c r="K10" s="349" t="s">
        <v>8</v>
      </c>
      <c r="L10" s="349"/>
      <c r="M10" s="351" t="s">
        <v>141</v>
      </c>
      <c r="N10" s="343" t="s">
        <v>10</v>
      </c>
    </row>
    <row r="11" spans="1:14" ht="55.5" thickTop="1" thickBot="1">
      <c r="A11" s="56"/>
      <c r="B11" s="347"/>
      <c r="C11" s="347"/>
      <c r="D11" s="4" t="s">
        <v>142</v>
      </c>
      <c r="E11" s="5" t="s">
        <v>12</v>
      </c>
      <c r="F11" s="6" t="s">
        <v>498</v>
      </c>
      <c r="G11" s="7" t="s">
        <v>12</v>
      </c>
      <c r="H11" s="6" t="s">
        <v>499</v>
      </c>
      <c r="I11" s="7" t="s">
        <v>12</v>
      </c>
      <c r="J11" s="8" t="s">
        <v>143</v>
      </c>
      <c r="K11" s="6" t="s">
        <v>14</v>
      </c>
      <c r="L11" s="7" t="s">
        <v>12</v>
      </c>
      <c r="M11" s="351"/>
      <c r="N11" s="343"/>
    </row>
    <row r="12" spans="1:14" ht="16.5" thickTop="1" thickBot="1">
      <c r="A12" s="56"/>
      <c r="B12" s="347"/>
      <c r="C12" s="347"/>
      <c r="D12" s="9" t="s">
        <v>15</v>
      </c>
      <c r="E12" s="9" t="s">
        <v>16</v>
      </c>
      <c r="F12" s="9" t="s">
        <v>17</v>
      </c>
      <c r="G12" s="9" t="s">
        <v>18</v>
      </c>
      <c r="H12" s="9" t="s">
        <v>19</v>
      </c>
      <c r="I12" s="9" t="s">
        <v>20</v>
      </c>
      <c r="J12" s="9" t="s">
        <v>21</v>
      </c>
      <c r="K12" s="9" t="s">
        <v>22</v>
      </c>
      <c r="L12" s="9" t="s">
        <v>23</v>
      </c>
      <c r="M12" s="9" t="s">
        <v>24</v>
      </c>
      <c r="N12" s="10" t="s">
        <v>25</v>
      </c>
    </row>
    <row r="13" spans="1:14" ht="15.75" thickTop="1">
      <c r="A13" s="56"/>
      <c r="B13" s="344" t="s">
        <v>42</v>
      </c>
      <c r="C13" s="344"/>
      <c r="D13" s="11"/>
      <c r="E13" s="12"/>
      <c r="F13" s="11"/>
      <c r="G13" s="12"/>
      <c r="H13" s="11"/>
      <c r="I13" s="12"/>
      <c r="J13" s="13"/>
      <c r="K13" s="11"/>
      <c r="L13" s="12"/>
      <c r="M13" s="11"/>
      <c r="N13" s="14"/>
    </row>
    <row r="14" spans="1:14">
      <c r="A14" s="56"/>
      <c r="B14" s="122" t="s">
        <v>27</v>
      </c>
      <c r="C14" s="15" t="s">
        <v>28</v>
      </c>
      <c r="D14" s="11"/>
      <c r="E14" s="12"/>
      <c r="F14" s="11"/>
      <c r="G14" s="12"/>
      <c r="H14" s="11"/>
      <c r="I14" s="12"/>
      <c r="J14" s="16"/>
      <c r="K14" s="11"/>
      <c r="L14" s="12"/>
      <c r="M14" s="11"/>
      <c r="N14" s="14"/>
    </row>
    <row r="15" spans="1:14">
      <c r="A15" s="56"/>
      <c r="B15" s="94" t="s">
        <v>44</v>
      </c>
      <c r="C15" s="123" t="s">
        <v>45</v>
      </c>
      <c r="D15" s="17">
        <v>1631828309</v>
      </c>
      <c r="E15" s="18">
        <v>32.4</v>
      </c>
      <c r="F15" s="18">
        <v>1800690000</v>
      </c>
      <c r="G15" s="18">
        <v>32.4</v>
      </c>
      <c r="H15" s="18">
        <v>1800690000</v>
      </c>
      <c r="I15" s="18">
        <v>32.4</v>
      </c>
      <c r="J15" s="18">
        <f>H15-F15</f>
        <v>0</v>
      </c>
      <c r="K15" s="18">
        <v>1173530845</v>
      </c>
      <c r="L15" s="18">
        <v>32.4</v>
      </c>
      <c r="M15" s="18">
        <f>H15-K15</f>
        <v>627159155</v>
      </c>
      <c r="N15" s="19">
        <f>K15/H15*100</f>
        <v>65.171175771509809</v>
      </c>
    </row>
    <row r="16" spans="1:14">
      <c r="A16" s="56"/>
      <c r="B16" s="94" t="s">
        <v>46</v>
      </c>
      <c r="C16" s="123" t="s">
        <v>47</v>
      </c>
      <c r="D16" s="17">
        <v>269309245</v>
      </c>
      <c r="E16" s="18">
        <v>31.9</v>
      </c>
      <c r="F16" s="18">
        <v>307410000</v>
      </c>
      <c r="G16" s="18">
        <v>31.9</v>
      </c>
      <c r="H16" s="18">
        <v>307410000</v>
      </c>
      <c r="I16" s="18">
        <v>31.9</v>
      </c>
      <c r="J16" s="18">
        <f t="shared" ref="J16:J24" si="0">H16-F16</f>
        <v>0</v>
      </c>
      <c r="K16" s="18">
        <v>196312594</v>
      </c>
      <c r="L16" s="18">
        <v>31.9</v>
      </c>
      <c r="M16" s="18">
        <f t="shared" ref="M16:M27" si="1">H16-K16</f>
        <v>111097406</v>
      </c>
      <c r="N16" s="19">
        <f t="shared" ref="N16:N21" si="2">K16/H16*100</f>
        <v>63.860184769526043</v>
      </c>
    </row>
    <row r="17" spans="1:14">
      <c r="A17" s="56"/>
      <c r="B17" s="94" t="s">
        <v>48</v>
      </c>
      <c r="C17" s="123" t="s">
        <v>49</v>
      </c>
      <c r="D17" s="17">
        <v>388955194.24000001</v>
      </c>
      <c r="E17" s="18">
        <v>20.5</v>
      </c>
      <c r="F17" s="18">
        <v>351700000</v>
      </c>
      <c r="G17" s="18">
        <v>20.5</v>
      </c>
      <c r="H17" s="18">
        <v>351700000</v>
      </c>
      <c r="I17" s="18">
        <v>20.5</v>
      </c>
      <c r="J17" s="18">
        <f t="shared" si="0"/>
        <v>0</v>
      </c>
      <c r="K17" s="18">
        <v>209627456</v>
      </c>
      <c r="L17" s="18">
        <v>20.5</v>
      </c>
      <c r="M17" s="18">
        <f t="shared" si="1"/>
        <v>142072544</v>
      </c>
      <c r="N17" s="19">
        <f t="shared" si="2"/>
        <v>59.604053454648856</v>
      </c>
    </row>
    <row r="18" spans="1:14">
      <c r="A18" s="56"/>
      <c r="B18" s="94" t="s">
        <v>50</v>
      </c>
      <c r="C18" s="123" t="s">
        <v>51</v>
      </c>
      <c r="D18" s="17">
        <v>0</v>
      </c>
      <c r="E18" s="18">
        <v>0</v>
      </c>
      <c r="F18" s="18">
        <v>0</v>
      </c>
      <c r="G18" s="18">
        <v>0</v>
      </c>
      <c r="H18" s="18"/>
      <c r="I18" s="18">
        <v>0</v>
      </c>
      <c r="J18" s="18">
        <f t="shared" si="0"/>
        <v>0</v>
      </c>
      <c r="K18" s="17"/>
      <c r="L18" s="18">
        <v>0</v>
      </c>
      <c r="M18" s="18">
        <f t="shared" si="1"/>
        <v>0</v>
      </c>
      <c r="N18" s="19"/>
    </row>
    <row r="19" spans="1:14">
      <c r="A19" s="56"/>
      <c r="B19" s="94" t="s">
        <v>52</v>
      </c>
      <c r="C19" s="123" t="s">
        <v>53</v>
      </c>
      <c r="D19" s="17">
        <v>0</v>
      </c>
      <c r="E19" s="18">
        <v>0</v>
      </c>
      <c r="F19" s="18">
        <v>0</v>
      </c>
      <c r="G19" s="18">
        <v>0</v>
      </c>
      <c r="H19" s="18"/>
      <c r="I19" s="18">
        <v>0</v>
      </c>
      <c r="J19" s="18">
        <f t="shared" si="0"/>
        <v>0</v>
      </c>
      <c r="K19" s="17"/>
      <c r="L19" s="18">
        <v>0</v>
      </c>
      <c r="M19" s="18">
        <f t="shared" si="1"/>
        <v>0</v>
      </c>
      <c r="N19" s="19"/>
    </row>
    <row r="20" spans="1:14">
      <c r="A20" s="56"/>
      <c r="B20" s="94" t="s">
        <v>54</v>
      </c>
      <c r="C20" s="123" t="s">
        <v>55</v>
      </c>
      <c r="D20" s="17">
        <v>0</v>
      </c>
      <c r="E20" s="18">
        <v>0</v>
      </c>
      <c r="F20" s="18">
        <v>0</v>
      </c>
      <c r="G20" s="18">
        <v>0</v>
      </c>
      <c r="H20" s="18"/>
      <c r="I20" s="18">
        <v>0</v>
      </c>
      <c r="J20" s="18">
        <f t="shared" si="0"/>
        <v>0</v>
      </c>
      <c r="K20" s="17"/>
      <c r="L20" s="18">
        <v>0</v>
      </c>
      <c r="M20" s="18">
        <f t="shared" si="1"/>
        <v>0</v>
      </c>
      <c r="N20" s="19"/>
    </row>
    <row r="21" spans="1:14">
      <c r="A21" s="56"/>
      <c r="B21" s="94" t="s">
        <v>56</v>
      </c>
      <c r="C21" s="123" t="s">
        <v>57</v>
      </c>
      <c r="D21" s="17">
        <v>13377409</v>
      </c>
      <c r="E21" s="18">
        <v>28.1</v>
      </c>
      <c r="F21" s="18">
        <v>20200000</v>
      </c>
      <c r="G21" s="18">
        <v>28.1</v>
      </c>
      <c r="H21" s="18">
        <v>22200000</v>
      </c>
      <c r="I21" s="18">
        <v>28.1</v>
      </c>
      <c r="J21" s="18">
        <f t="shared" si="0"/>
        <v>2000000</v>
      </c>
      <c r="K21" s="17">
        <v>12429721</v>
      </c>
      <c r="L21" s="18">
        <v>28.1</v>
      </c>
      <c r="M21" s="18">
        <f t="shared" si="1"/>
        <v>9770279</v>
      </c>
      <c r="N21" s="19">
        <f t="shared" si="2"/>
        <v>55.989734234234234</v>
      </c>
    </row>
    <row r="22" spans="1:14">
      <c r="A22" s="56"/>
      <c r="B22" s="124"/>
      <c r="C22" s="125" t="s">
        <v>144</v>
      </c>
      <c r="D22" s="20">
        <v>2303470157.2399998</v>
      </c>
      <c r="E22" s="21">
        <v>30.6</v>
      </c>
      <c r="F22" s="21">
        <v>2480000000</v>
      </c>
      <c r="G22" s="21">
        <v>30.6</v>
      </c>
      <c r="H22" s="21">
        <f>SUM(H15:H21)</f>
        <v>2482000000</v>
      </c>
      <c r="I22" s="21">
        <v>30.6</v>
      </c>
      <c r="J22" s="21">
        <f>SUM(J15:J21)</f>
        <v>2000000</v>
      </c>
      <c r="K22" s="20">
        <f>SUM(K15:K21)</f>
        <v>1591900616</v>
      </c>
      <c r="L22" s="21">
        <v>30.6</v>
      </c>
      <c r="M22" s="21">
        <f>SUM(M15:M21)</f>
        <v>890099384</v>
      </c>
      <c r="N22" s="1">
        <f>K22/H22*100</f>
        <v>64.137816921837228</v>
      </c>
    </row>
    <row r="23" spans="1:14">
      <c r="A23" s="56"/>
      <c r="B23" s="94" t="s">
        <v>59</v>
      </c>
      <c r="C23" s="123" t="s">
        <v>60</v>
      </c>
      <c r="D23" s="17">
        <v>0</v>
      </c>
      <c r="E23" s="18">
        <v>0</v>
      </c>
      <c r="F23" s="18">
        <v>0</v>
      </c>
      <c r="G23" s="18">
        <v>0</v>
      </c>
      <c r="H23" s="18"/>
      <c r="I23" s="18">
        <v>0</v>
      </c>
      <c r="J23" s="18">
        <f t="shared" si="0"/>
        <v>0</v>
      </c>
      <c r="K23" s="17">
        <v>0</v>
      </c>
      <c r="L23" s="18">
        <v>0</v>
      </c>
      <c r="M23" s="18">
        <f t="shared" si="1"/>
        <v>0</v>
      </c>
      <c r="N23" s="19"/>
    </row>
    <row r="24" spans="1:14">
      <c r="A24" s="56"/>
      <c r="B24" s="94" t="s">
        <v>61</v>
      </c>
      <c r="C24" s="123" t="s">
        <v>62</v>
      </c>
      <c r="D24" s="17">
        <v>29370960</v>
      </c>
      <c r="E24" s="18">
        <v>0</v>
      </c>
      <c r="F24" s="18">
        <v>60000000</v>
      </c>
      <c r="G24" s="18">
        <v>0</v>
      </c>
      <c r="H24" s="18">
        <v>60000000</v>
      </c>
      <c r="I24" s="18">
        <v>0</v>
      </c>
      <c r="J24" s="18">
        <f t="shared" si="0"/>
        <v>0</v>
      </c>
      <c r="K24" s="17">
        <v>57314640</v>
      </c>
      <c r="L24" s="18">
        <v>0</v>
      </c>
      <c r="M24" s="18">
        <f t="shared" si="1"/>
        <v>2685360</v>
      </c>
      <c r="N24" s="19">
        <f>K24/H24*100</f>
        <v>95.5244</v>
      </c>
    </row>
    <row r="25" spans="1:14">
      <c r="A25" s="56"/>
      <c r="B25" s="124"/>
      <c r="C25" s="125" t="s">
        <v>145</v>
      </c>
      <c r="D25" s="20">
        <v>29370960</v>
      </c>
      <c r="E25" s="21">
        <v>0</v>
      </c>
      <c r="F25" s="21">
        <v>60000000</v>
      </c>
      <c r="G25" s="21">
        <v>0</v>
      </c>
      <c r="H25" s="21">
        <f>SUM(H23:H24)</f>
        <v>60000000</v>
      </c>
      <c r="I25" s="21">
        <v>0</v>
      </c>
      <c r="J25" s="21">
        <f>SUM(J23:J24)</f>
        <v>0</v>
      </c>
      <c r="K25" s="21">
        <f>SUM(K23:K24)</f>
        <v>57314640</v>
      </c>
      <c r="L25" s="21">
        <v>0</v>
      </c>
      <c r="M25" s="21">
        <f>SUM(M23:M24)</f>
        <v>2685360</v>
      </c>
      <c r="N25" s="1">
        <f>K25/H25*100</f>
        <v>95.5244</v>
      </c>
    </row>
    <row r="26" spans="1:14">
      <c r="A26" s="56"/>
      <c r="B26" s="94" t="s">
        <v>59</v>
      </c>
      <c r="C26" s="123" t="s">
        <v>60</v>
      </c>
      <c r="D26" s="17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f t="shared" ref="J26:J27" si="3">H26-F26</f>
        <v>0</v>
      </c>
      <c r="K26" s="17"/>
      <c r="L26" s="18">
        <v>0</v>
      </c>
      <c r="M26" s="18">
        <f t="shared" si="1"/>
        <v>0</v>
      </c>
      <c r="N26" s="19"/>
    </row>
    <row r="27" spans="1:14">
      <c r="A27" s="56"/>
      <c r="B27" s="94" t="s">
        <v>61</v>
      </c>
      <c r="C27" s="123" t="s">
        <v>62</v>
      </c>
      <c r="D27" s="17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f t="shared" si="3"/>
        <v>0</v>
      </c>
      <c r="K27" s="17"/>
      <c r="L27" s="18">
        <v>0</v>
      </c>
      <c r="M27" s="18">
        <f t="shared" si="1"/>
        <v>0</v>
      </c>
      <c r="N27" s="19"/>
    </row>
    <row r="28" spans="1:14">
      <c r="A28" s="56"/>
      <c r="B28" s="124"/>
      <c r="C28" s="125" t="s">
        <v>146</v>
      </c>
      <c r="D28" s="20">
        <v>0</v>
      </c>
      <c r="E28" s="21">
        <v>0</v>
      </c>
      <c r="F28" s="21">
        <v>0</v>
      </c>
      <c r="G28" s="21">
        <v>0</v>
      </c>
      <c r="H28" s="21">
        <f>SUM(H26:H27)</f>
        <v>0</v>
      </c>
      <c r="I28" s="21">
        <v>0</v>
      </c>
      <c r="J28" s="21">
        <f>SUM(J26:J27)</f>
        <v>0</v>
      </c>
      <c r="K28" s="21">
        <f>SUM(K26:K27)</f>
        <v>0</v>
      </c>
      <c r="L28" s="21">
        <v>0</v>
      </c>
      <c r="M28" s="21">
        <f>SUM(M26:M27)</f>
        <v>0</v>
      </c>
      <c r="N28" s="1">
        <v>0</v>
      </c>
    </row>
    <row r="29" spans="1:14">
      <c r="A29" s="56"/>
      <c r="B29" s="126"/>
      <c r="C29" s="127" t="s">
        <v>147</v>
      </c>
      <c r="D29" s="128">
        <v>29370960</v>
      </c>
      <c r="E29" s="129">
        <v>0</v>
      </c>
      <c r="F29" s="129">
        <v>60000000</v>
      </c>
      <c r="G29" s="129">
        <v>0</v>
      </c>
      <c r="H29" s="129">
        <f>H25+H28</f>
        <v>60000000</v>
      </c>
      <c r="I29" s="129">
        <v>0</v>
      </c>
      <c r="J29" s="129">
        <f>J25+J28</f>
        <v>0</v>
      </c>
      <c r="K29" s="129">
        <f>K25+K28</f>
        <v>57314640</v>
      </c>
      <c r="L29" s="129">
        <v>0</v>
      </c>
      <c r="M29" s="129">
        <f>M25+M28</f>
        <v>2685360</v>
      </c>
      <c r="N29" s="129">
        <f>K29/H29*100</f>
        <v>95.5244</v>
      </c>
    </row>
    <row r="30" spans="1:14">
      <c r="A30" s="56"/>
      <c r="B30" s="126"/>
      <c r="C30" s="127" t="s">
        <v>148</v>
      </c>
      <c r="D30" s="128">
        <v>2332841117.2399998</v>
      </c>
      <c r="E30" s="129">
        <v>29.9</v>
      </c>
      <c r="F30" s="129">
        <v>2540000000</v>
      </c>
      <c r="G30" s="129">
        <v>29.9</v>
      </c>
      <c r="H30" s="129">
        <f>H22+H29</f>
        <v>2542000000</v>
      </c>
      <c r="I30" s="129">
        <v>29.9</v>
      </c>
      <c r="J30" s="129">
        <f>J22+J29</f>
        <v>2000000</v>
      </c>
      <c r="K30" s="129">
        <f>K22+K29</f>
        <v>1649215256</v>
      </c>
      <c r="L30" s="129">
        <v>29.9</v>
      </c>
      <c r="M30" s="129">
        <f>M22+M29</f>
        <v>892784744</v>
      </c>
      <c r="N30" s="129">
        <f>K30/H30*100</f>
        <v>64.878648937844218</v>
      </c>
    </row>
    <row r="31" spans="1:14">
      <c r="A31" s="56"/>
      <c r="B31" s="124"/>
      <c r="C31" s="125" t="s">
        <v>149</v>
      </c>
      <c r="D31" s="20">
        <v>0</v>
      </c>
      <c r="E31" s="21"/>
      <c r="F31" s="21"/>
      <c r="G31" s="21"/>
      <c r="H31" s="21"/>
      <c r="I31" s="21"/>
      <c r="J31" s="21"/>
      <c r="K31" s="20">
        <v>0</v>
      </c>
      <c r="L31" s="21"/>
      <c r="M31" s="21"/>
      <c r="N31" s="1"/>
    </row>
    <row r="32" spans="1:14">
      <c r="A32" s="56"/>
      <c r="B32" s="124"/>
      <c r="C32" s="125" t="s">
        <v>150</v>
      </c>
      <c r="D32" s="20">
        <v>0</v>
      </c>
      <c r="E32" s="21"/>
      <c r="F32" s="21"/>
      <c r="G32" s="21"/>
      <c r="H32" s="21"/>
      <c r="I32" s="21"/>
      <c r="J32" s="21"/>
      <c r="K32" s="20">
        <v>0</v>
      </c>
      <c r="L32" s="21"/>
      <c r="M32" s="21"/>
      <c r="N32" s="1"/>
    </row>
    <row r="33" spans="1:14" ht="15.75" thickBot="1">
      <c r="A33" s="56"/>
      <c r="B33" s="126"/>
      <c r="C33" s="127" t="s">
        <v>151</v>
      </c>
      <c r="D33" s="128">
        <v>2332841117.2399998</v>
      </c>
      <c r="E33" s="129"/>
      <c r="F33" s="129"/>
      <c r="G33" s="129"/>
      <c r="H33" s="129"/>
      <c r="I33" s="129"/>
      <c r="J33" s="129"/>
      <c r="K33" s="128">
        <f>K30+K31+K32</f>
        <v>1649215256</v>
      </c>
      <c r="L33" s="129"/>
      <c r="M33" s="129"/>
      <c r="N33" s="130"/>
    </row>
    <row r="34" spans="1:14" ht="15.75" customHeight="1" thickTop="1">
      <c r="A34" s="56"/>
      <c r="B34" s="352" t="s">
        <v>152</v>
      </c>
      <c r="C34" s="352"/>
      <c r="D34" s="22"/>
      <c r="E34" s="23"/>
      <c r="F34" s="22"/>
      <c r="G34" s="23"/>
      <c r="H34" s="22"/>
      <c r="I34" s="23"/>
      <c r="J34" s="24"/>
      <c r="K34" s="22"/>
      <c r="L34" s="23"/>
      <c r="M34" s="22"/>
      <c r="N34" s="25"/>
    </row>
    <row r="35" spans="1:14">
      <c r="A35" s="56"/>
      <c r="B35" s="93" t="s">
        <v>43</v>
      </c>
      <c r="C35" s="15" t="s">
        <v>28</v>
      </c>
      <c r="D35" s="11"/>
      <c r="E35" s="12"/>
      <c r="F35" s="11"/>
      <c r="G35" s="12"/>
      <c r="H35" s="11"/>
      <c r="I35" s="12"/>
      <c r="J35" s="16"/>
      <c r="K35" s="11"/>
      <c r="L35" s="12"/>
      <c r="M35" s="11"/>
      <c r="N35" s="14"/>
    </row>
    <row r="36" spans="1:14" ht="15" customHeight="1">
      <c r="A36" s="56"/>
      <c r="B36" s="94"/>
      <c r="C36" s="131" t="s">
        <v>153</v>
      </c>
      <c r="D36" s="128">
        <v>2303470157.2399998</v>
      </c>
      <c r="E36" s="129">
        <v>98.7</v>
      </c>
      <c r="F36" s="129">
        <v>2480000000</v>
      </c>
      <c r="G36" s="129">
        <v>97.6</v>
      </c>
      <c r="H36" s="129">
        <f>SUM(H38)</f>
        <v>2482000000</v>
      </c>
      <c r="I36" s="129">
        <v>97.6</v>
      </c>
      <c r="J36" s="129">
        <f t="shared" ref="J36:K36" si="4">SUM(J38)</f>
        <v>2000000</v>
      </c>
      <c r="K36" s="129">
        <f t="shared" si="4"/>
        <v>1591900616</v>
      </c>
      <c r="L36" s="129">
        <v>100</v>
      </c>
      <c r="M36" s="129">
        <f>SUM(M38)</f>
        <v>890099384</v>
      </c>
      <c r="N36" s="129">
        <f>K36/H36*100</f>
        <v>64.137816921837228</v>
      </c>
    </row>
    <row r="37" spans="1:14" ht="15" customHeight="1">
      <c r="A37" s="56"/>
      <c r="B37" s="94" t="s">
        <v>154</v>
      </c>
      <c r="C37" s="26" t="s">
        <v>155</v>
      </c>
      <c r="D37" s="17"/>
      <c r="E37" s="18"/>
      <c r="F37" s="18"/>
      <c r="G37" s="18"/>
      <c r="H37" s="18"/>
      <c r="I37" s="18"/>
      <c r="J37" s="18"/>
      <c r="K37" s="17"/>
      <c r="L37" s="18"/>
      <c r="M37" s="18"/>
      <c r="N37" s="19"/>
    </row>
    <row r="38" spans="1:14" ht="15" customHeight="1">
      <c r="A38" s="56"/>
      <c r="B38" s="94" t="s">
        <v>195</v>
      </c>
      <c r="C38" s="26" t="s">
        <v>196</v>
      </c>
      <c r="D38" s="17">
        <v>2303470157.2399998</v>
      </c>
      <c r="E38" s="18">
        <v>98.7</v>
      </c>
      <c r="F38" s="18">
        <v>2480000000</v>
      </c>
      <c r="G38" s="18">
        <v>97.6</v>
      </c>
      <c r="H38" s="18">
        <v>2482000000</v>
      </c>
      <c r="I38" s="18">
        <v>97.6</v>
      </c>
      <c r="J38" s="18">
        <f t="shared" ref="J38" si="5">H38-F38</f>
        <v>2000000</v>
      </c>
      <c r="K38" s="18">
        <v>1591900616</v>
      </c>
      <c r="L38" s="18">
        <v>100</v>
      </c>
      <c r="M38" s="18">
        <f t="shared" ref="M38" si="6">H38-K38</f>
        <v>890099384</v>
      </c>
      <c r="N38" s="19">
        <f>K38/H38*100</f>
        <v>64.137816921837228</v>
      </c>
    </row>
    <row r="39" spans="1:14" ht="15" customHeight="1">
      <c r="A39" s="56"/>
      <c r="B39" s="94"/>
      <c r="C39" s="131" t="s">
        <v>157</v>
      </c>
      <c r="D39" s="128">
        <v>29370960</v>
      </c>
      <c r="E39" s="129">
        <v>1.3</v>
      </c>
      <c r="F39" s="129">
        <v>60000000</v>
      </c>
      <c r="G39" s="129">
        <v>2.4</v>
      </c>
      <c r="H39" s="129">
        <f>H44+H46</f>
        <v>60000000</v>
      </c>
      <c r="I39" s="129">
        <v>2.4</v>
      </c>
      <c r="J39" s="129">
        <f>J44+J46</f>
        <v>0</v>
      </c>
      <c r="K39" s="129">
        <f>K44+K46</f>
        <v>57314640</v>
      </c>
      <c r="L39" s="129">
        <v>0</v>
      </c>
      <c r="M39" s="129">
        <f>M44+M46</f>
        <v>2685360</v>
      </c>
      <c r="N39" s="129">
        <f>K39/H39*100</f>
        <v>95.5244</v>
      </c>
    </row>
    <row r="40" spans="1:14" ht="15" customHeight="1">
      <c r="A40" s="56"/>
      <c r="B40" s="94" t="s">
        <v>154</v>
      </c>
      <c r="C40" s="26" t="s">
        <v>155</v>
      </c>
      <c r="D40" s="17"/>
      <c r="E40" s="18"/>
      <c r="F40" s="18"/>
      <c r="G40" s="18"/>
      <c r="H40" s="18"/>
      <c r="I40" s="18"/>
      <c r="J40" s="18"/>
      <c r="K40" s="17"/>
      <c r="L40" s="18"/>
      <c r="M40" s="18"/>
      <c r="N40" s="19"/>
    </row>
    <row r="41" spans="1:14" ht="15" customHeight="1">
      <c r="A41" s="56"/>
      <c r="B41" s="94" t="s">
        <v>197</v>
      </c>
      <c r="C41" s="26" t="s">
        <v>198</v>
      </c>
      <c r="D41" s="17">
        <v>0</v>
      </c>
      <c r="E41" s="18">
        <v>0</v>
      </c>
      <c r="F41" s="18">
        <v>20000000</v>
      </c>
      <c r="G41" s="18">
        <v>0.8</v>
      </c>
      <c r="H41" s="18">
        <v>48660000</v>
      </c>
      <c r="I41" s="18">
        <v>0.8</v>
      </c>
      <c r="J41" s="18">
        <f t="shared" ref="J41:J43" si="7">H41-F41</f>
        <v>28660000</v>
      </c>
      <c r="K41" s="17">
        <v>45974640</v>
      </c>
      <c r="L41" s="18">
        <v>0</v>
      </c>
      <c r="M41" s="18">
        <f t="shared" ref="M41:M43" si="8">H41-K41</f>
        <v>2685360</v>
      </c>
      <c r="N41" s="19">
        <f>K41/H41*100</f>
        <v>94.481381011097412</v>
      </c>
    </row>
    <row r="42" spans="1:14" ht="15" customHeight="1">
      <c r="A42" s="56"/>
      <c r="B42" s="94" t="s">
        <v>199</v>
      </c>
      <c r="C42" s="26" t="s">
        <v>200</v>
      </c>
      <c r="D42" s="17">
        <v>28440000</v>
      </c>
      <c r="E42" s="18">
        <v>1.2</v>
      </c>
      <c r="F42" s="18">
        <v>40000000</v>
      </c>
      <c r="G42" s="18">
        <v>1.6</v>
      </c>
      <c r="H42" s="18">
        <v>11340000</v>
      </c>
      <c r="I42" s="18">
        <v>1.6</v>
      </c>
      <c r="J42" s="18">
        <f t="shared" si="7"/>
        <v>-28660000</v>
      </c>
      <c r="K42" s="17">
        <v>11340000</v>
      </c>
      <c r="L42" s="18">
        <v>0</v>
      </c>
      <c r="M42" s="18">
        <f t="shared" si="8"/>
        <v>0</v>
      </c>
      <c r="N42" s="19">
        <f>K42/H42*100</f>
        <v>100</v>
      </c>
    </row>
    <row r="43" spans="1:14" ht="15" customHeight="1">
      <c r="A43" s="56"/>
      <c r="B43" s="94" t="s">
        <v>478</v>
      </c>
      <c r="C43" s="26" t="s">
        <v>479</v>
      </c>
      <c r="D43" s="17">
        <v>930960</v>
      </c>
      <c r="E43" s="18">
        <v>0</v>
      </c>
      <c r="F43" s="18">
        <v>0</v>
      </c>
      <c r="G43" s="18">
        <v>0</v>
      </c>
      <c r="H43" s="18"/>
      <c r="I43" s="18">
        <v>0</v>
      </c>
      <c r="J43" s="18">
        <f t="shared" si="7"/>
        <v>0</v>
      </c>
      <c r="K43" s="17"/>
      <c r="L43" s="18">
        <v>0</v>
      </c>
      <c r="M43" s="18">
        <f t="shared" si="8"/>
        <v>0</v>
      </c>
      <c r="N43" s="19">
        <v>0</v>
      </c>
    </row>
    <row r="44" spans="1:14" ht="15" customHeight="1">
      <c r="A44" s="56"/>
      <c r="B44" s="94"/>
      <c r="C44" s="27" t="s">
        <v>145</v>
      </c>
      <c r="D44" s="20">
        <v>29370960</v>
      </c>
      <c r="E44" s="21">
        <v>1.3</v>
      </c>
      <c r="F44" s="21">
        <v>60000000</v>
      </c>
      <c r="G44" s="21">
        <v>2.4</v>
      </c>
      <c r="H44" s="21">
        <f>SUM(H41:H43)</f>
        <v>60000000</v>
      </c>
      <c r="I44" s="21">
        <v>2.4</v>
      </c>
      <c r="J44" s="21">
        <f t="shared" ref="J44:K44" si="9">SUM(J41:J43)</f>
        <v>0</v>
      </c>
      <c r="K44" s="21">
        <f t="shared" si="9"/>
        <v>57314640</v>
      </c>
      <c r="L44" s="21">
        <v>0</v>
      </c>
      <c r="M44" s="21">
        <f>SUM(M41:M43)</f>
        <v>2685360</v>
      </c>
      <c r="N44" s="1">
        <f>K44/H44*100</f>
        <v>95.5244</v>
      </c>
    </row>
    <row r="45" spans="1:14" ht="15" customHeight="1">
      <c r="A45" s="56"/>
      <c r="B45" s="94" t="s">
        <v>154</v>
      </c>
      <c r="C45" s="26" t="s">
        <v>155</v>
      </c>
      <c r="D45" s="17"/>
      <c r="E45" s="18"/>
      <c r="F45" s="18"/>
      <c r="G45" s="18"/>
      <c r="H45" s="18"/>
      <c r="I45" s="18"/>
      <c r="J45" s="18"/>
      <c r="K45" s="17"/>
      <c r="L45" s="18"/>
      <c r="M45" s="18"/>
      <c r="N45" s="19"/>
    </row>
    <row r="46" spans="1:14" ht="15" customHeight="1">
      <c r="A46" s="56"/>
      <c r="B46" s="94"/>
      <c r="C46" s="27" t="s">
        <v>146</v>
      </c>
      <c r="D46" s="20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0">
        <v>0</v>
      </c>
      <c r="L46" s="21">
        <v>0</v>
      </c>
      <c r="M46" s="21">
        <v>0</v>
      </c>
      <c r="N46" s="1">
        <v>0</v>
      </c>
    </row>
    <row r="47" spans="1:14" ht="15" customHeight="1">
      <c r="A47" s="56"/>
      <c r="B47" s="94" t="s">
        <v>154</v>
      </c>
      <c r="C47" s="26" t="s">
        <v>155</v>
      </c>
      <c r="D47" s="17"/>
      <c r="E47" s="18"/>
      <c r="F47" s="18"/>
      <c r="G47" s="18"/>
      <c r="H47" s="18"/>
      <c r="I47" s="18"/>
      <c r="J47" s="18"/>
      <c r="K47" s="17"/>
      <c r="L47" s="18"/>
      <c r="M47" s="18"/>
      <c r="N47" s="19"/>
    </row>
    <row r="48" spans="1:14" ht="15" customHeight="1">
      <c r="A48" s="56"/>
      <c r="B48" s="94" t="s">
        <v>154</v>
      </c>
      <c r="C48" s="26" t="s">
        <v>155</v>
      </c>
      <c r="D48" s="17"/>
      <c r="E48" s="18"/>
      <c r="F48" s="18"/>
      <c r="G48" s="18"/>
      <c r="H48" s="18"/>
      <c r="I48" s="18"/>
      <c r="J48" s="18"/>
      <c r="K48" s="17"/>
      <c r="L48" s="18"/>
      <c r="M48" s="18"/>
      <c r="N48" s="19"/>
    </row>
    <row r="49" spans="1:14" ht="15" customHeight="1" thickBot="1">
      <c r="A49" s="56"/>
      <c r="B49" s="94"/>
      <c r="C49" s="132" t="s">
        <v>151</v>
      </c>
      <c r="D49" s="133">
        <v>2332841117.2399998</v>
      </c>
      <c r="E49" s="134"/>
      <c r="F49" s="134">
        <v>2540000000</v>
      </c>
      <c r="G49" s="134"/>
      <c r="H49" s="134">
        <f>H36+H39</f>
        <v>2542000000</v>
      </c>
      <c r="I49" s="134"/>
      <c r="J49" s="134">
        <f>J36+J39</f>
        <v>2000000</v>
      </c>
      <c r="K49" s="134">
        <f>K36+K39</f>
        <v>1649215256</v>
      </c>
      <c r="L49" s="134"/>
      <c r="M49" s="134">
        <f>M36+M39</f>
        <v>892784744</v>
      </c>
      <c r="N49" s="134">
        <f t="shared" ref="N49" si="10">K49/H49*100</f>
        <v>64.878648937844218</v>
      </c>
    </row>
    <row r="50" spans="1:14" ht="15.75" thickTop="1">
      <c r="A50" s="56"/>
      <c r="B50" s="408"/>
      <c r="C50" s="408"/>
      <c r="D50" s="408"/>
      <c r="E50" s="408"/>
      <c r="F50" s="408"/>
      <c r="G50" s="408"/>
      <c r="H50" s="408"/>
      <c r="I50" s="408"/>
      <c r="J50" s="408"/>
      <c r="K50" s="408"/>
      <c r="L50" s="408"/>
      <c r="M50" s="408"/>
      <c r="N50" s="408"/>
    </row>
    <row r="51" spans="1:14">
      <c r="A51" s="56"/>
      <c r="B51" s="57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</row>
    <row r="52" spans="1:14" ht="24.75" customHeight="1">
      <c r="A52" s="3"/>
      <c r="B52" s="397" t="s">
        <v>160</v>
      </c>
      <c r="C52" s="41" t="s">
        <v>568</v>
      </c>
      <c r="D52" s="398" t="s">
        <v>69</v>
      </c>
      <c r="E52" s="398"/>
      <c r="F52" s="44" t="s">
        <v>70</v>
      </c>
      <c r="G52" s="399"/>
      <c r="H52" s="400"/>
      <c r="I52" s="400"/>
      <c r="J52" s="400"/>
      <c r="K52" s="400"/>
      <c r="L52" s="400"/>
      <c r="M52" s="401"/>
      <c r="N52" s="3"/>
    </row>
    <row r="53" spans="1:14" ht="21" customHeight="1">
      <c r="A53" s="3"/>
      <c r="B53" s="397"/>
      <c r="C53" s="44" t="s">
        <v>412</v>
      </c>
      <c r="D53" s="398"/>
      <c r="E53" s="398"/>
      <c r="F53" s="44" t="s">
        <v>71</v>
      </c>
      <c r="G53" s="402"/>
      <c r="H53" s="403"/>
      <c r="I53" s="403"/>
      <c r="J53" s="403"/>
      <c r="K53" s="403"/>
      <c r="L53" s="403"/>
      <c r="M53" s="404"/>
      <c r="N53" s="3"/>
    </row>
    <row r="54" spans="1:14" ht="22.5" customHeight="1">
      <c r="A54" s="3"/>
      <c r="B54" s="397"/>
      <c r="C54" s="44" t="s">
        <v>413</v>
      </c>
      <c r="D54" s="398"/>
      <c r="E54" s="398"/>
      <c r="F54" s="44" t="s">
        <v>72</v>
      </c>
      <c r="G54" s="402"/>
      <c r="H54" s="403"/>
      <c r="I54" s="403"/>
      <c r="J54" s="403"/>
      <c r="K54" s="403"/>
      <c r="L54" s="403"/>
      <c r="M54" s="404"/>
      <c r="N54" s="3"/>
    </row>
  </sheetData>
  <mergeCells count="26">
    <mergeCell ref="B52:B54"/>
    <mergeCell ref="B13:C13"/>
    <mergeCell ref="B34:C34"/>
    <mergeCell ref="B50:N50"/>
    <mergeCell ref="D52:E54"/>
    <mergeCell ref="G52:M52"/>
    <mergeCell ref="G53:M53"/>
    <mergeCell ref="G54:M54"/>
    <mergeCell ref="A5:A6"/>
    <mergeCell ref="C8:E8"/>
    <mergeCell ref="F8:G8"/>
    <mergeCell ref="H8:N8"/>
    <mergeCell ref="B9:C12"/>
    <mergeCell ref="D9:N9"/>
    <mergeCell ref="F10:G10"/>
    <mergeCell ref="N10:N11"/>
    <mergeCell ref="H10:I10"/>
    <mergeCell ref="K10:L10"/>
    <mergeCell ref="M10:M11"/>
    <mergeCell ref="B2:N2"/>
    <mergeCell ref="B3:N3"/>
    <mergeCell ref="B4:N4"/>
    <mergeCell ref="B6:B7"/>
    <mergeCell ref="C6:E7"/>
    <mergeCell ref="F6:G7"/>
    <mergeCell ref="H6:N7"/>
  </mergeCells>
  <pageMargins left="0.17" right="0.17" top="0.35" bottom="0.23" header="0.32" footer="0.17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C7538-D864-4E19-8BB4-AF2B740FE1D3}">
  <dimension ref="A1:N80"/>
  <sheetViews>
    <sheetView workbookViewId="0">
      <pane xSplit="5" ySplit="12" topLeftCell="F65" activePane="bottomRight" state="frozen"/>
      <selection pane="topRight" activeCell="F1" sqref="F1"/>
      <selection pane="bottomLeft" activeCell="A13" sqref="A13"/>
      <selection pane="bottomRight" activeCell="G77" sqref="G77:M77"/>
    </sheetView>
  </sheetViews>
  <sheetFormatPr defaultRowHeight="15"/>
  <cols>
    <col min="1" max="1" width="3.28515625" customWidth="1"/>
    <col min="2" max="2" width="11.42578125" customWidth="1"/>
    <col min="3" max="3" width="43.42578125" customWidth="1"/>
    <col min="4" max="4" width="14.140625" customWidth="1"/>
    <col min="5" max="5" width="8" customWidth="1"/>
    <col min="6" max="6" width="11.42578125" customWidth="1"/>
    <col min="7" max="7" width="7.140625" customWidth="1"/>
    <col min="8" max="8" width="10.7109375" customWidth="1"/>
    <col min="9" max="9" width="8.42578125" customWidth="1"/>
    <col min="10" max="10" width="11.140625" customWidth="1"/>
    <col min="11" max="11" width="13.28515625" customWidth="1"/>
    <col min="12" max="12" width="8.28515625" customWidth="1"/>
    <col min="13" max="13" width="10.42578125" customWidth="1"/>
    <col min="14" max="14" width="7.7109375" customWidth="1"/>
  </cols>
  <sheetData>
    <row r="1" spans="1:14">
      <c r="A1" s="58"/>
      <c r="B1" s="59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8"/>
      <c r="B2" s="336" t="s">
        <v>135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</row>
    <row r="3" spans="1:14">
      <c r="A3" s="58"/>
      <c r="B3" s="388" t="s">
        <v>560</v>
      </c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</row>
    <row r="4" spans="1:14">
      <c r="A4" s="58"/>
      <c r="B4" s="338" t="s">
        <v>1</v>
      </c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</row>
    <row r="5" spans="1:14" ht="15.75" thickBot="1">
      <c r="A5" s="409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6.5" thickTop="1" thickBot="1">
      <c r="A6" s="409"/>
      <c r="B6" s="390" t="s">
        <v>136</v>
      </c>
      <c r="C6" s="341" t="s">
        <v>3</v>
      </c>
      <c r="D6" s="341"/>
      <c r="E6" s="341"/>
      <c r="F6" s="391" t="s">
        <v>4</v>
      </c>
      <c r="G6" s="391"/>
      <c r="H6" s="392" t="s">
        <v>5</v>
      </c>
      <c r="I6" s="392"/>
      <c r="J6" s="392"/>
      <c r="K6" s="392"/>
      <c r="L6" s="392"/>
      <c r="M6" s="392"/>
      <c r="N6" s="392"/>
    </row>
    <row r="7" spans="1:14" ht="15.75" thickTop="1">
      <c r="A7" s="58"/>
      <c r="B7" s="390"/>
      <c r="C7" s="341"/>
      <c r="D7" s="341"/>
      <c r="E7" s="341"/>
      <c r="F7" s="391"/>
      <c r="G7" s="391"/>
      <c r="H7" s="392"/>
      <c r="I7" s="392"/>
      <c r="J7" s="392"/>
      <c r="K7" s="392"/>
      <c r="L7" s="392"/>
      <c r="M7" s="392"/>
      <c r="N7" s="392"/>
    </row>
    <row r="8" spans="1:14">
      <c r="A8" s="58"/>
      <c r="B8" s="119" t="s">
        <v>137</v>
      </c>
      <c r="C8" s="393" t="s">
        <v>32</v>
      </c>
      <c r="D8" s="393"/>
      <c r="E8" s="393"/>
      <c r="F8" s="394" t="s">
        <v>138</v>
      </c>
      <c r="G8" s="394"/>
      <c r="H8" s="395" t="s">
        <v>31</v>
      </c>
      <c r="I8" s="395"/>
      <c r="J8" s="395"/>
      <c r="K8" s="395"/>
      <c r="L8" s="395"/>
      <c r="M8" s="395"/>
      <c r="N8" s="395"/>
    </row>
    <row r="9" spans="1:14" ht="15.75" thickBot="1">
      <c r="A9" s="58"/>
      <c r="B9" s="347" t="s">
        <v>6</v>
      </c>
      <c r="C9" s="347"/>
      <c r="D9" s="348" t="s">
        <v>139</v>
      </c>
      <c r="E9" s="348"/>
      <c r="F9" s="348"/>
      <c r="G9" s="348"/>
      <c r="H9" s="348"/>
      <c r="I9" s="348"/>
      <c r="J9" s="348"/>
      <c r="K9" s="348"/>
      <c r="L9" s="348"/>
      <c r="M9" s="348"/>
      <c r="N9" s="348"/>
    </row>
    <row r="10" spans="1:14" ht="16.5" customHeight="1" thickTop="1" thickBot="1">
      <c r="A10" s="58"/>
      <c r="B10" s="347"/>
      <c r="C10" s="347"/>
      <c r="D10" s="120" t="s">
        <v>140</v>
      </c>
      <c r="E10" s="121">
        <v>2024</v>
      </c>
      <c r="F10" s="349" t="s">
        <v>8</v>
      </c>
      <c r="G10" s="349"/>
      <c r="H10" s="349" t="s">
        <v>8</v>
      </c>
      <c r="I10" s="349"/>
      <c r="J10" s="91" t="s">
        <v>8</v>
      </c>
      <c r="K10" s="349" t="s">
        <v>8</v>
      </c>
      <c r="L10" s="349"/>
      <c r="M10" s="351" t="s">
        <v>141</v>
      </c>
      <c r="N10" s="343" t="s">
        <v>10</v>
      </c>
    </row>
    <row r="11" spans="1:14" ht="46.5" thickTop="1" thickBot="1">
      <c r="A11" s="58"/>
      <c r="B11" s="347"/>
      <c r="C11" s="347"/>
      <c r="D11" s="4" t="s">
        <v>142</v>
      </c>
      <c r="E11" s="5" t="s">
        <v>12</v>
      </c>
      <c r="F11" s="6" t="s">
        <v>498</v>
      </c>
      <c r="G11" s="7" t="s">
        <v>12</v>
      </c>
      <c r="H11" s="6" t="s">
        <v>499</v>
      </c>
      <c r="I11" s="7" t="s">
        <v>12</v>
      </c>
      <c r="J11" s="8" t="s">
        <v>143</v>
      </c>
      <c r="K11" s="6" t="s">
        <v>14</v>
      </c>
      <c r="L11" s="7" t="s">
        <v>12</v>
      </c>
      <c r="M11" s="351"/>
      <c r="N11" s="343"/>
    </row>
    <row r="12" spans="1:14" ht="16.5" thickTop="1" thickBot="1">
      <c r="A12" s="58"/>
      <c r="B12" s="347"/>
      <c r="C12" s="347"/>
      <c r="D12" s="9" t="s">
        <v>15</v>
      </c>
      <c r="E12" s="9" t="s">
        <v>16</v>
      </c>
      <c r="F12" s="9" t="s">
        <v>17</v>
      </c>
      <c r="G12" s="9" t="s">
        <v>18</v>
      </c>
      <c r="H12" s="9" t="s">
        <v>19</v>
      </c>
      <c r="I12" s="9" t="s">
        <v>20</v>
      </c>
      <c r="J12" s="9" t="s">
        <v>21</v>
      </c>
      <c r="K12" s="9" t="s">
        <v>22</v>
      </c>
      <c r="L12" s="9" t="s">
        <v>23</v>
      </c>
      <c r="M12" s="9" t="s">
        <v>24</v>
      </c>
      <c r="N12" s="10" t="s">
        <v>25</v>
      </c>
    </row>
    <row r="13" spans="1:14" ht="15.75" thickTop="1">
      <c r="A13" s="58"/>
      <c r="B13" s="344" t="s">
        <v>42</v>
      </c>
      <c r="C13" s="344"/>
      <c r="D13" s="11"/>
      <c r="E13" s="12"/>
      <c r="F13" s="11"/>
      <c r="G13" s="12"/>
      <c r="H13" s="11"/>
      <c r="I13" s="12"/>
      <c r="J13" s="13"/>
      <c r="K13" s="11"/>
      <c r="L13" s="12"/>
      <c r="M13" s="11"/>
      <c r="N13" s="14"/>
    </row>
    <row r="14" spans="1:14">
      <c r="A14" s="58"/>
      <c r="B14" s="122" t="s">
        <v>27</v>
      </c>
      <c r="C14" s="15" t="s">
        <v>28</v>
      </c>
      <c r="D14" s="11"/>
      <c r="E14" s="12"/>
      <c r="F14" s="11"/>
      <c r="G14" s="12"/>
      <c r="H14" s="11"/>
      <c r="I14" s="12"/>
      <c r="J14" s="16"/>
      <c r="K14" s="11"/>
      <c r="L14" s="12"/>
      <c r="M14" s="11"/>
      <c r="N14" s="14"/>
    </row>
    <row r="15" spans="1:14">
      <c r="A15" s="58"/>
      <c r="B15" s="94" t="s">
        <v>44</v>
      </c>
      <c r="C15" s="123" t="s">
        <v>45</v>
      </c>
      <c r="D15" s="17">
        <v>447709302</v>
      </c>
      <c r="E15" s="18">
        <v>31.5</v>
      </c>
      <c r="F15" s="18">
        <v>499270000</v>
      </c>
      <c r="G15" s="18">
        <v>31.5</v>
      </c>
      <c r="H15" s="18">
        <v>499270000</v>
      </c>
      <c r="I15" s="18">
        <v>31.5</v>
      </c>
      <c r="J15" s="18">
        <f>H15-F15</f>
        <v>0</v>
      </c>
      <c r="K15" s="18">
        <v>314480331</v>
      </c>
      <c r="L15" s="18">
        <v>31.5</v>
      </c>
      <c r="M15" s="18">
        <f>H15-K15</f>
        <v>184789669</v>
      </c>
      <c r="N15" s="19">
        <f>K15/H15*100</f>
        <v>62.988028721934022</v>
      </c>
    </row>
    <row r="16" spans="1:14">
      <c r="A16" s="58"/>
      <c r="B16" s="94" t="s">
        <v>46</v>
      </c>
      <c r="C16" s="123" t="s">
        <v>47</v>
      </c>
      <c r="D16" s="17">
        <v>74548518</v>
      </c>
      <c r="E16" s="18">
        <v>30.5</v>
      </c>
      <c r="F16" s="18">
        <v>85320000</v>
      </c>
      <c r="G16" s="18">
        <v>30.5</v>
      </c>
      <c r="H16" s="18">
        <v>85320000</v>
      </c>
      <c r="I16" s="18">
        <v>30.5</v>
      </c>
      <c r="J16" s="18">
        <f t="shared" ref="J16:J24" si="0">H16-F16</f>
        <v>0</v>
      </c>
      <c r="K16" s="18">
        <v>52011599</v>
      </c>
      <c r="L16" s="18">
        <v>30.5</v>
      </c>
      <c r="M16" s="18">
        <f t="shared" ref="M16:M27" si="1">H16-K16</f>
        <v>33308401</v>
      </c>
      <c r="N16" s="19">
        <f t="shared" ref="N16:N30" si="2">K16/H16*100</f>
        <v>60.960617674636666</v>
      </c>
    </row>
    <row r="17" spans="1:14">
      <c r="A17" s="58"/>
      <c r="B17" s="94" t="s">
        <v>48</v>
      </c>
      <c r="C17" s="123" t="s">
        <v>49</v>
      </c>
      <c r="D17" s="17">
        <v>82160211</v>
      </c>
      <c r="E17" s="18">
        <v>22.7</v>
      </c>
      <c r="F17" s="18">
        <v>86737000</v>
      </c>
      <c r="G17" s="18">
        <v>22.7</v>
      </c>
      <c r="H17" s="18">
        <v>86705000</v>
      </c>
      <c r="I17" s="18">
        <v>22.7</v>
      </c>
      <c r="J17" s="18">
        <f t="shared" si="0"/>
        <v>-32000</v>
      </c>
      <c r="K17" s="18">
        <v>39501503</v>
      </c>
      <c r="L17" s="18">
        <v>22.7</v>
      </c>
      <c r="M17" s="18">
        <f t="shared" si="1"/>
        <v>47203497</v>
      </c>
      <c r="N17" s="19">
        <f t="shared" si="2"/>
        <v>45.558506429848336</v>
      </c>
    </row>
    <row r="18" spans="1:14">
      <c r="A18" s="58"/>
      <c r="B18" s="94" t="s">
        <v>50</v>
      </c>
      <c r="C18" s="123" t="s">
        <v>51</v>
      </c>
      <c r="D18" s="17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f t="shared" si="0"/>
        <v>0</v>
      </c>
      <c r="K18" s="18">
        <v>0</v>
      </c>
      <c r="L18" s="18">
        <v>0</v>
      </c>
      <c r="M18" s="18">
        <f t="shared" si="1"/>
        <v>0</v>
      </c>
      <c r="N18" s="19" t="e">
        <f t="shared" si="2"/>
        <v>#DIV/0!</v>
      </c>
    </row>
    <row r="19" spans="1:14">
      <c r="A19" s="58"/>
      <c r="B19" s="94" t="s">
        <v>52</v>
      </c>
      <c r="C19" s="123" t="s">
        <v>53</v>
      </c>
      <c r="D19" s="17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f t="shared" si="0"/>
        <v>0</v>
      </c>
      <c r="K19" s="18">
        <v>0</v>
      </c>
      <c r="L19" s="18">
        <v>0</v>
      </c>
      <c r="M19" s="18">
        <f t="shared" si="1"/>
        <v>0</v>
      </c>
      <c r="N19" s="19" t="e">
        <f t="shared" si="2"/>
        <v>#DIV/0!</v>
      </c>
    </row>
    <row r="20" spans="1:14">
      <c r="A20" s="58"/>
      <c r="B20" s="94" t="s">
        <v>54</v>
      </c>
      <c r="C20" s="123" t="s">
        <v>55</v>
      </c>
      <c r="D20" s="17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f t="shared" si="0"/>
        <v>0</v>
      </c>
      <c r="K20" s="18">
        <v>0</v>
      </c>
      <c r="L20" s="18">
        <v>0</v>
      </c>
      <c r="M20" s="18">
        <f t="shared" si="1"/>
        <v>0</v>
      </c>
      <c r="N20" s="19" t="e">
        <f t="shared" si="2"/>
        <v>#DIV/0!</v>
      </c>
    </row>
    <row r="21" spans="1:14">
      <c r="A21" s="58"/>
      <c r="B21" s="94" t="s">
        <v>56</v>
      </c>
      <c r="C21" s="123" t="s">
        <v>57</v>
      </c>
      <c r="D21" s="17">
        <v>3644784</v>
      </c>
      <c r="E21" s="18">
        <v>46.1</v>
      </c>
      <c r="F21" s="18">
        <v>0</v>
      </c>
      <c r="G21" s="18">
        <v>46.1</v>
      </c>
      <c r="H21" s="18">
        <v>2752000</v>
      </c>
      <c r="I21" s="18">
        <v>46.1</v>
      </c>
      <c r="J21" s="18">
        <f t="shared" si="0"/>
        <v>2752000</v>
      </c>
      <c r="K21" s="18">
        <v>1745270</v>
      </c>
      <c r="L21" s="18">
        <v>46.1</v>
      </c>
      <c r="M21" s="18">
        <f t="shared" si="1"/>
        <v>1006730</v>
      </c>
      <c r="N21" s="19">
        <f t="shared" si="2"/>
        <v>63.418241279069761</v>
      </c>
    </row>
    <row r="22" spans="1:14">
      <c r="A22" s="58"/>
      <c r="B22" s="124"/>
      <c r="C22" s="125" t="s">
        <v>144</v>
      </c>
      <c r="D22" s="20">
        <v>608062815</v>
      </c>
      <c r="E22" s="21">
        <v>30.3</v>
      </c>
      <c r="F22" s="21">
        <v>671327000</v>
      </c>
      <c r="G22" s="21">
        <v>30.3</v>
      </c>
      <c r="H22" s="21">
        <f>SUM(H15:H21)</f>
        <v>674047000</v>
      </c>
      <c r="I22" s="21">
        <v>30.3</v>
      </c>
      <c r="J22" s="21">
        <f>SUM(J15:J21)</f>
        <v>2720000</v>
      </c>
      <c r="K22" s="20">
        <f>SUM(K15:K21)</f>
        <v>407738703</v>
      </c>
      <c r="L22" s="21">
        <v>30.3</v>
      </c>
      <c r="M22" s="21">
        <f>SUM(M15:M21)</f>
        <v>266308297</v>
      </c>
      <c r="N22" s="1">
        <f t="shared" si="2"/>
        <v>60.491138303412072</v>
      </c>
    </row>
    <row r="23" spans="1:14">
      <c r="A23" s="58"/>
      <c r="B23" s="94" t="s">
        <v>59</v>
      </c>
      <c r="C23" s="123" t="s">
        <v>60</v>
      </c>
      <c r="D23" s="17">
        <v>0</v>
      </c>
      <c r="E23" s="18">
        <v>0</v>
      </c>
      <c r="F23" s="18">
        <v>0</v>
      </c>
      <c r="G23" s="18">
        <v>0</v>
      </c>
      <c r="H23" s="18"/>
      <c r="I23" s="18">
        <v>0</v>
      </c>
      <c r="J23" s="18">
        <f t="shared" si="0"/>
        <v>0</v>
      </c>
      <c r="K23" s="17">
        <v>0</v>
      </c>
      <c r="L23" s="18">
        <v>0</v>
      </c>
      <c r="M23" s="18">
        <f t="shared" si="1"/>
        <v>0</v>
      </c>
      <c r="N23" s="19" t="e">
        <f t="shared" si="2"/>
        <v>#DIV/0!</v>
      </c>
    </row>
    <row r="24" spans="1:14">
      <c r="A24" s="58"/>
      <c r="B24" s="94" t="s">
        <v>61</v>
      </c>
      <c r="C24" s="123" t="s">
        <v>62</v>
      </c>
      <c r="D24" s="17">
        <v>4545429</v>
      </c>
      <c r="E24" s="18">
        <v>0</v>
      </c>
      <c r="F24" s="18">
        <v>12000000</v>
      </c>
      <c r="G24" s="18">
        <v>0</v>
      </c>
      <c r="H24" s="18">
        <v>12000000</v>
      </c>
      <c r="I24" s="18">
        <v>0</v>
      </c>
      <c r="J24" s="18">
        <f t="shared" si="0"/>
        <v>0</v>
      </c>
      <c r="K24" s="18">
        <v>3802386</v>
      </c>
      <c r="L24" s="18">
        <v>0</v>
      </c>
      <c r="M24" s="18">
        <f t="shared" si="1"/>
        <v>8197614</v>
      </c>
      <c r="N24" s="19">
        <f t="shared" si="2"/>
        <v>31.686550000000004</v>
      </c>
    </row>
    <row r="25" spans="1:14">
      <c r="A25" s="58"/>
      <c r="B25" s="124"/>
      <c r="C25" s="125" t="s">
        <v>145</v>
      </c>
      <c r="D25" s="20">
        <v>4545429</v>
      </c>
      <c r="E25" s="21">
        <v>0</v>
      </c>
      <c r="F25" s="21">
        <v>12000000</v>
      </c>
      <c r="G25" s="21">
        <v>0</v>
      </c>
      <c r="H25" s="21">
        <f>SUM(H23:H24)</f>
        <v>12000000</v>
      </c>
      <c r="I25" s="21">
        <v>0</v>
      </c>
      <c r="J25" s="21">
        <f>SUM(J23:J24)</f>
        <v>0</v>
      </c>
      <c r="K25" s="21">
        <f>SUM(K23:K24)</f>
        <v>3802386</v>
      </c>
      <c r="L25" s="21">
        <v>0</v>
      </c>
      <c r="M25" s="21">
        <f>SUM(M23:M24)</f>
        <v>8197614</v>
      </c>
      <c r="N25" s="1">
        <f t="shared" si="2"/>
        <v>31.686550000000004</v>
      </c>
    </row>
    <row r="26" spans="1:14">
      <c r="A26" s="58"/>
      <c r="B26" s="94" t="s">
        <v>59</v>
      </c>
      <c r="C26" s="123" t="s">
        <v>60</v>
      </c>
      <c r="D26" s="17">
        <v>4421630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f t="shared" ref="J26:J27" si="3">H26-F26</f>
        <v>0</v>
      </c>
      <c r="K26" s="18">
        <v>1587000</v>
      </c>
      <c r="L26" s="18">
        <v>0</v>
      </c>
      <c r="M26" s="18">
        <f t="shared" si="1"/>
        <v>-1587000</v>
      </c>
      <c r="N26" s="19" t="e">
        <f t="shared" si="2"/>
        <v>#DIV/0!</v>
      </c>
    </row>
    <row r="27" spans="1:14">
      <c r="A27" s="58"/>
      <c r="B27" s="94" t="s">
        <v>61</v>
      </c>
      <c r="C27" s="123" t="s">
        <v>62</v>
      </c>
      <c r="D27" s="17">
        <v>0.45</v>
      </c>
      <c r="E27" s="18">
        <v>0</v>
      </c>
      <c r="F27" s="18">
        <v>20000000</v>
      </c>
      <c r="G27" s="18">
        <v>0</v>
      </c>
      <c r="H27" s="18">
        <v>20000000</v>
      </c>
      <c r="I27" s="18">
        <v>0</v>
      </c>
      <c r="J27" s="18">
        <f t="shared" si="3"/>
        <v>0</v>
      </c>
      <c r="K27" s="17"/>
      <c r="L27" s="18">
        <v>0</v>
      </c>
      <c r="M27" s="18">
        <f t="shared" si="1"/>
        <v>20000000</v>
      </c>
      <c r="N27" s="19">
        <f t="shared" si="2"/>
        <v>0</v>
      </c>
    </row>
    <row r="28" spans="1:14">
      <c r="A28" s="58"/>
      <c r="B28" s="124"/>
      <c r="C28" s="125" t="s">
        <v>146</v>
      </c>
      <c r="D28" s="20">
        <v>4421630.45</v>
      </c>
      <c r="E28" s="21">
        <v>6.7</v>
      </c>
      <c r="F28" s="21">
        <v>20000000</v>
      </c>
      <c r="G28" s="21">
        <v>6.7</v>
      </c>
      <c r="H28" s="21">
        <f>SUM(H26:H27)</f>
        <v>20000000</v>
      </c>
      <c r="I28" s="21">
        <v>6.7</v>
      </c>
      <c r="J28" s="21">
        <f>SUM(J26:J27)</f>
        <v>0</v>
      </c>
      <c r="K28" s="21">
        <f>SUM(K26:K27)</f>
        <v>1587000</v>
      </c>
      <c r="L28" s="21">
        <v>6.7</v>
      </c>
      <c r="M28" s="21">
        <f>SUM(M26:M27)</f>
        <v>18413000</v>
      </c>
      <c r="N28" s="1">
        <f t="shared" si="2"/>
        <v>7.9350000000000005</v>
      </c>
    </row>
    <row r="29" spans="1:14">
      <c r="A29" s="58"/>
      <c r="B29" s="126"/>
      <c r="C29" s="127" t="s">
        <v>147</v>
      </c>
      <c r="D29" s="128">
        <v>8967059.4499999993</v>
      </c>
      <c r="E29" s="129">
        <v>4.2</v>
      </c>
      <c r="F29" s="129">
        <v>32000000</v>
      </c>
      <c r="G29" s="129">
        <v>4.2</v>
      </c>
      <c r="H29" s="129">
        <f>H25+H28</f>
        <v>32000000</v>
      </c>
      <c r="I29" s="129">
        <v>4.2</v>
      </c>
      <c r="J29" s="129">
        <f>J25+J28</f>
        <v>0</v>
      </c>
      <c r="K29" s="129">
        <f>K25+K28</f>
        <v>5389386</v>
      </c>
      <c r="L29" s="129">
        <v>4.2</v>
      </c>
      <c r="M29" s="129">
        <f>M25+M28</f>
        <v>26610614</v>
      </c>
      <c r="N29" s="291">
        <f t="shared" si="2"/>
        <v>16.841831249999998</v>
      </c>
    </row>
    <row r="30" spans="1:14">
      <c r="A30" s="58"/>
      <c r="B30" s="126"/>
      <c r="C30" s="127" t="s">
        <v>148</v>
      </c>
      <c r="D30" s="128">
        <v>617029874.45000005</v>
      </c>
      <c r="E30" s="129">
        <v>29.2</v>
      </c>
      <c r="F30" s="129">
        <v>703327000</v>
      </c>
      <c r="G30" s="129">
        <v>29.2</v>
      </c>
      <c r="H30" s="129">
        <f>H22+H29</f>
        <v>706047000</v>
      </c>
      <c r="I30" s="129">
        <v>29.2</v>
      </c>
      <c r="J30" s="129">
        <f>J22+J29</f>
        <v>2720000</v>
      </c>
      <c r="K30" s="129">
        <f>K22+K29</f>
        <v>413128089</v>
      </c>
      <c r="L30" s="129">
        <v>29.2</v>
      </c>
      <c r="M30" s="129">
        <f>M22+M29</f>
        <v>292918911</v>
      </c>
      <c r="N30" s="291">
        <f t="shared" si="2"/>
        <v>58.512831157132595</v>
      </c>
    </row>
    <row r="31" spans="1:14">
      <c r="A31" s="58"/>
      <c r="B31" s="124"/>
      <c r="C31" s="125" t="s">
        <v>149</v>
      </c>
      <c r="D31" s="20">
        <v>0</v>
      </c>
      <c r="E31" s="21"/>
      <c r="F31" s="21"/>
      <c r="G31" s="21"/>
      <c r="H31" s="21"/>
      <c r="I31" s="21"/>
      <c r="J31" s="21"/>
      <c r="K31" s="20">
        <v>0</v>
      </c>
      <c r="L31" s="21"/>
      <c r="M31" s="21"/>
      <c r="N31" s="1"/>
    </row>
    <row r="32" spans="1:14">
      <c r="A32" s="58"/>
      <c r="B32" s="124"/>
      <c r="C32" s="125" t="s">
        <v>150</v>
      </c>
      <c r="D32" s="20">
        <v>0</v>
      </c>
      <c r="E32" s="21"/>
      <c r="F32" s="21"/>
      <c r="G32" s="21"/>
      <c r="H32" s="21"/>
      <c r="I32" s="21"/>
      <c r="J32" s="21"/>
      <c r="K32" s="20">
        <v>0</v>
      </c>
      <c r="L32" s="21"/>
      <c r="M32" s="21"/>
      <c r="N32" s="1"/>
    </row>
    <row r="33" spans="1:14" ht="15.75" thickBot="1">
      <c r="A33" s="58"/>
      <c r="B33" s="126"/>
      <c r="C33" s="127" t="s">
        <v>151</v>
      </c>
      <c r="D33" s="128">
        <v>617029874.45000005</v>
      </c>
      <c r="E33" s="129"/>
      <c r="F33" s="129"/>
      <c r="G33" s="129"/>
      <c r="H33" s="129"/>
      <c r="I33" s="129"/>
      <c r="J33" s="129"/>
      <c r="K33" s="128">
        <f>K30+K31+K32</f>
        <v>413128089</v>
      </c>
      <c r="L33" s="129"/>
      <c r="M33" s="129"/>
      <c r="N33" s="130"/>
    </row>
    <row r="34" spans="1:14" ht="15.75" thickTop="1">
      <c r="A34" s="58"/>
      <c r="B34" s="352" t="s">
        <v>152</v>
      </c>
      <c r="C34" s="352"/>
      <c r="D34" s="22"/>
      <c r="E34" s="23"/>
      <c r="F34" s="22"/>
      <c r="G34" s="23"/>
      <c r="H34" s="22"/>
      <c r="I34" s="23"/>
      <c r="J34" s="24"/>
      <c r="K34" s="22"/>
      <c r="L34" s="23"/>
      <c r="M34" s="22"/>
      <c r="N34" s="25"/>
    </row>
    <row r="35" spans="1:14">
      <c r="A35" s="58"/>
      <c r="B35" s="93" t="s">
        <v>43</v>
      </c>
      <c r="C35" s="15" t="s">
        <v>28</v>
      </c>
      <c r="D35" s="11"/>
      <c r="E35" s="12"/>
      <c r="F35" s="11"/>
      <c r="G35" s="12"/>
      <c r="H35" s="11"/>
      <c r="I35" s="12"/>
      <c r="J35" s="16"/>
      <c r="K35" s="11"/>
      <c r="L35" s="12"/>
      <c r="M35" s="11"/>
      <c r="N35" s="14"/>
    </row>
    <row r="36" spans="1:14">
      <c r="A36" s="58"/>
      <c r="B36" s="94"/>
      <c r="C36" s="131" t="s">
        <v>153</v>
      </c>
      <c r="D36" s="128">
        <v>608062815</v>
      </c>
      <c r="E36" s="129">
        <v>98.5</v>
      </c>
      <c r="F36" s="129">
        <v>671327000</v>
      </c>
      <c r="G36" s="129">
        <v>95.5</v>
      </c>
      <c r="H36" s="129">
        <f>SUM(H38:H41)</f>
        <v>674047000</v>
      </c>
      <c r="I36" s="129">
        <v>95.5</v>
      </c>
      <c r="J36" s="129">
        <f>SUM(J38:J41)</f>
        <v>2720000</v>
      </c>
      <c r="K36" s="129">
        <f>SUM(K38:K41)</f>
        <v>407738703</v>
      </c>
      <c r="L36" s="129">
        <v>99.3</v>
      </c>
      <c r="M36" s="129">
        <f>SUM(M38:M41)</f>
        <v>266308297</v>
      </c>
      <c r="N36" s="291">
        <f t="shared" ref="N36" si="4">K36/H36*100</f>
        <v>60.491138303412072</v>
      </c>
    </row>
    <row r="37" spans="1:14">
      <c r="A37" s="58"/>
      <c r="B37" s="94" t="s">
        <v>154</v>
      </c>
      <c r="C37" s="26" t="s">
        <v>155</v>
      </c>
      <c r="D37" s="17"/>
      <c r="E37" s="18"/>
      <c r="F37" s="18"/>
      <c r="G37" s="18"/>
      <c r="H37" s="18"/>
      <c r="I37" s="18"/>
      <c r="J37" s="18"/>
      <c r="K37" s="17"/>
      <c r="L37" s="18"/>
      <c r="M37" s="18"/>
      <c r="N37" s="19"/>
    </row>
    <row r="38" spans="1:14">
      <c r="A38" s="58"/>
      <c r="B38" s="94" t="s">
        <v>161</v>
      </c>
      <c r="C38" s="26" t="s">
        <v>162</v>
      </c>
      <c r="D38" s="17">
        <v>433947647</v>
      </c>
      <c r="E38" s="18">
        <v>70.3</v>
      </c>
      <c r="F38" s="18">
        <v>473797000</v>
      </c>
      <c r="G38" s="18">
        <v>67.400000000000006</v>
      </c>
      <c r="H38" s="18">
        <v>471578200</v>
      </c>
      <c r="I38" s="18">
        <v>67.099999999999994</v>
      </c>
      <c r="J38" s="18">
        <f t="shared" ref="J38:J41" si="5">H38-F38</f>
        <v>-2218800</v>
      </c>
      <c r="K38" s="17">
        <v>298095840</v>
      </c>
      <c r="L38" s="18">
        <v>72.8</v>
      </c>
      <c r="M38" s="18">
        <f t="shared" ref="M38:M41" si="6">H38-K38</f>
        <v>173482360</v>
      </c>
      <c r="N38" s="19">
        <f t="shared" ref="N38:N69" si="7">K38/H38*100</f>
        <v>63.212387680346552</v>
      </c>
    </row>
    <row r="39" spans="1:14">
      <c r="A39" s="58"/>
      <c r="B39" s="94" t="s">
        <v>163</v>
      </c>
      <c r="C39" s="26" t="s">
        <v>164</v>
      </c>
      <c r="D39" s="17">
        <v>79702111</v>
      </c>
      <c r="E39" s="18">
        <v>12.9</v>
      </c>
      <c r="F39" s="18">
        <v>83367000</v>
      </c>
      <c r="G39" s="18">
        <v>11.9</v>
      </c>
      <c r="H39" s="18">
        <v>83335000</v>
      </c>
      <c r="I39" s="18">
        <v>11.8</v>
      </c>
      <c r="J39" s="18">
        <f t="shared" si="5"/>
        <v>-32000</v>
      </c>
      <c r="K39" s="17">
        <v>38614084</v>
      </c>
      <c r="L39" s="18">
        <v>9.4</v>
      </c>
      <c r="M39" s="18">
        <f t="shared" si="6"/>
        <v>44720916</v>
      </c>
      <c r="N39" s="19">
        <f t="shared" si="7"/>
        <v>46.33597408051839</v>
      </c>
    </row>
    <row r="40" spans="1:14">
      <c r="A40" s="58"/>
      <c r="B40" s="94" t="s">
        <v>165</v>
      </c>
      <c r="C40" s="26" t="s">
        <v>166</v>
      </c>
      <c r="D40" s="17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f t="shared" si="5"/>
        <v>0</v>
      </c>
      <c r="K40" s="17"/>
      <c r="L40" s="18">
        <v>0</v>
      </c>
      <c r="M40" s="18">
        <f t="shared" si="6"/>
        <v>0</v>
      </c>
      <c r="N40" s="19"/>
    </row>
    <row r="41" spans="1:14">
      <c r="A41" s="58"/>
      <c r="B41" s="94" t="s">
        <v>167</v>
      </c>
      <c r="C41" s="26" t="s">
        <v>168</v>
      </c>
      <c r="D41" s="17">
        <v>94413057</v>
      </c>
      <c r="E41" s="18">
        <v>15.3</v>
      </c>
      <c r="F41" s="18">
        <v>114163000</v>
      </c>
      <c r="G41" s="18">
        <v>16.2</v>
      </c>
      <c r="H41" s="18">
        <v>119133800</v>
      </c>
      <c r="I41" s="18">
        <v>16.600000000000001</v>
      </c>
      <c r="J41" s="18">
        <f t="shared" si="5"/>
        <v>4970800</v>
      </c>
      <c r="K41" s="17">
        <v>71028779</v>
      </c>
      <c r="L41" s="18">
        <v>17.100000000000001</v>
      </c>
      <c r="M41" s="18">
        <f t="shared" si="6"/>
        <v>48105021</v>
      </c>
      <c r="N41" s="19">
        <f t="shared" si="7"/>
        <v>59.621013515895569</v>
      </c>
    </row>
    <row r="42" spans="1:14">
      <c r="A42" s="58"/>
      <c r="B42" s="94"/>
      <c r="C42" s="131" t="s">
        <v>157</v>
      </c>
      <c r="D42" s="128">
        <v>8967059.4499999993</v>
      </c>
      <c r="E42" s="129">
        <v>1.5</v>
      </c>
      <c r="F42" s="129">
        <v>32000000</v>
      </c>
      <c r="G42" s="129">
        <v>4.5</v>
      </c>
      <c r="H42" s="129">
        <f>H60+H70</f>
        <v>32000000</v>
      </c>
      <c r="I42" s="129">
        <v>4.5</v>
      </c>
      <c r="J42" s="129">
        <f t="shared" ref="J42:K42" si="8">J60+J70</f>
        <v>0</v>
      </c>
      <c r="K42" s="129">
        <f t="shared" si="8"/>
        <v>5390086</v>
      </c>
      <c r="L42" s="129">
        <v>0.7</v>
      </c>
      <c r="M42" s="129">
        <f>M60+M70</f>
        <v>26609914</v>
      </c>
      <c r="N42" s="291">
        <f t="shared" si="7"/>
        <v>16.84401875</v>
      </c>
    </row>
    <row r="43" spans="1:14">
      <c r="A43" s="58"/>
      <c r="B43" s="94" t="s">
        <v>154</v>
      </c>
      <c r="C43" s="26" t="s">
        <v>155</v>
      </c>
      <c r="D43" s="17"/>
      <c r="E43" s="18"/>
      <c r="F43" s="18"/>
      <c r="G43" s="18"/>
      <c r="H43" s="18"/>
      <c r="I43" s="18"/>
      <c r="J43" s="18"/>
      <c r="K43" s="17"/>
      <c r="L43" s="18"/>
      <c r="M43" s="18"/>
      <c r="N43" s="19"/>
    </row>
    <row r="44" spans="1:14">
      <c r="A44" s="58"/>
      <c r="B44" s="94" t="s">
        <v>169</v>
      </c>
      <c r="C44" s="26" t="s">
        <v>170</v>
      </c>
      <c r="D44" s="17">
        <v>226910</v>
      </c>
      <c r="E44" s="18">
        <v>0</v>
      </c>
      <c r="F44" s="18">
        <v>1000000</v>
      </c>
      <c r="G44" s="18">
        <v>0.1</v>
      </c>
      <c r="H44" s="18">
        <v>0</v>
      </c>
      <c r="I44" s="18">
        <v>0</v>
      </c>
      <c r="J44" s="18">
        <f t="shared" ref="J44:J59" si="9">H44-F44</f>
        <v>-1000000</v>
      </c>
      <c r="K44" s="18">
        <v>0</v>
      </c>
      <c r="L44" s="18">
        <v>0</v>
      </c>
      <c r="M44" s="18">
        <f t="shared" ref="M44:M59" si="10">H44-K44</f>
        <v>0</v>
      </c>
      <c r="N44" s="19"/>
    </row>
    <row r="45" spans="1:14">
      <c r="A45" s="58"/>
      <c r="B45" s="94" t="s">
        <v>171</v>
      </c>
      <c r="C45" s="26" t="s">
        <v>172</v>
      </c>
      <c r="D45" s="17">
        <v>0</v>
      </c>
      <c r="E45" s="18">
        <v>0</v>
      </c>
      <c r="F45" s="18">
        <v>1000000</v>
      </c>
      <c r="G45" s="18">
        <v>0.1</v>
      </c>
      <c r="H45" s="18">
        <v>1000000</v>
      </c>
      <c r="I45" s="18">
        <v>0.1</v>
      </c>
      <c r="J45" s="18">
        <f t="shared" si="9"/>
        <v>0</v>
      </c>
      <c r="K45" s="18">
        <v>626999</v>
      </c>
      <c r="L45" s="18">
        <v>0</v>
      </c>
      <c r="M45" s="18">
        <f t="shared" si="10"/>
        <v>373001</v>
      </c>
      <c r="N45" s="19">
        <f t="shared" si="7"/>
        <v>62.6999</v>
      </c>
    </row>
    <row r="46" spans="1:14">
      <c r="A46" s="58"/>
      <c r="B46" s="94" t="s">
        <v>173</v>
      </c>
      <c r="C46" s="26" t="s">
        <v>174</v>
      </c>
      <c r="D46" s="17">
        <v>0</v>
      </c>
      <c r="E46" s="18">
        <v>0</v>
      </c>
      <c r="F46" s="18">
        <v>1000000</v>
      </c>
      <c r="G46" s="18">
        <v>0.1</v>
      </c>
      <c r="H46" s="18">
        <v>1000000</v>
      </c>
      <c r="I46" s="18">
        <v>0.1</v>
      </c>
      <c r="J46" s="18">
        <f t="shared" si="9"/>
        <v>0</v>
      </c>
      <c r="K46" s="18">
        <v>852000</v>
      </c>
      <c r="L46" s="18">
        <v>0</v>
      </c>
      <c r="M46" s="18">
        <f t="shared" si="10"/>
        <v>148000</v>
      </c>
      <c r="N46" s="19">
        <f t="shared" si="7"/>
        <v>85.2</v>
      </c>
    </row>
    <row r="47" spans="1:14">
      <c r="A47" s="58"/>
      <c r="B47" s="94" t="s">
        <v>504</v>
      </c>
      <c r="C47" s="26" t="s">
        <v>505</v>
      </c>
      <c r="D47" s="17">
        <v>0</v>
      </c>
      <c r="E47" s="18">
        <v>0</v>
      </c>
      <c r="F47" s="18">
        <v>1000000</v>
      </c>
      <c r="G47" s="18">
        <v>0.1</v>
      </c>
      <c r="H47" s="18">
        <v>1000000</v>
      </c>
      <c r="I47" s="18">
        <v>0.1</v>
      </c>
      <c r="J47" s="18">
        <f t="shared" si="9"/>
        <v>0</v>
      </c>
      <c r="K47" s="18">
        <v>0</v>
      </c>
      <c r="L47" s="18">
        <v>0</v>
      </c>
      <c r="M47" s="18">
        <f t="shared" si="10"/>
        <v>1000000</v>
      </c>
      <c r="N47" s="19">
        <f t="shared" si="7"/>
        <v>0</v>
      </c>
    </row>
    <row r="48" spans="1:14">
      <c r="A48" s="58"/>
      <c r="B48" s="94" t="s">
        <v>175</v>
      </c>
      <c r="C48" s="26" t="s">
        <v>176</v>
      </c>
      <c r="D48" s="17">
        <v>144000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f t="shared" si="9"/>
        <v>0</v>
      </c>
      <c r="K48" s="18">
        <v>0</v>
      </c>
      <c r="L48" s="18">
        <v>0</v>
      </c>
      <c r="M48" s="18">
        <f t="shared" si="10"/>
        <v>0</v>
      </c>
      <c r="N48" s="19"/>
    </row>
    <row r="49" spans="1:14">
      <c r="A49" s="58"/>
      <c r="B49" s="94" t="s">
        <v>480</v>
      </c>
      <c r="C49" s="26" t="s">
        <v>481</v>
      </c>
      <c r="D49" s="17">
        <v>964598</v>
      </c>
      <c r="E49" s="18">
        <v>0.2</v>
      </c>
      <c r="F49" s="18">
        <v>1000000</v>
      </c>
      <c r="G49" s="18">
        <v>0.1</v>
      </c>
      <c r="H49" s="18">
        <v>1000000</v>
      </c>
      <c r="I49" s="18">
        <v>0.1</v>
      </c>
      <c r="J49" s="18">
        <f t="shared" si="9"/>
        <v>0</v>
      </c>
      <c r="K49" s="18">
        <v>0</v>
      </c>
      <c r="L49" s="18">
        <v>0</v>
      </c>
      <c r="M49" s="18">
        <f t="shared" si="10"/>
        <v>1000000</v>
      </c>
      <c r="N49" s="19">
        <f t="shared" si="7"/>
        <v>0</v>
      </c>
    </row>
    <row r="50" spans="1:14">
      <c r="A50" s="58"/>
      <c r="B50" s="94" t="s">
        <v>401</v>
      </c>
      <c r="C50" s="26" t="s">
        <v>402</v>
      </c>
      <c r="D50" s="17">
        <v>0</v>
      </c>
      <c r="E50" s="18">
        <v>0</v>
      </c>
      <c r="F50" s="18">
        <v>1000000</v>
      </c>
      <c r="G50" s="18">
        <v>0.1</v>
      </c>
      <c r="H50" s="18">
        <v>1000000</v>
      </c>
      <c r="I50" s="18">
        <v>0.1</v>
      </c>
      <c r="J50" s="18">
        <f t="shared" si="9"/>
        <v>0</v>
      </c>
      <c r="K50" s="18">
        <v>614880</v>
      </c>
      <c r="L50" s="18">
        <v>0</v>
      </c>
      <c r="M50" s="18">
        <f t="shared" si="10"/>
        <v>385120</v>
      </c>
      <c r="N50" s="19">
        <f t="shared" si="7"/>
        <v>61.488</v>
      </c>
    </row>
    <row r="51" spans="1:14">
      <c r="A51" s="58"/>
      <c r="B51" s="94" t="s">
        <v>177</v>
      </c>
      <c r="C51" s="26" t="s">
        <v>178</v>
      </c>
      <c r="D51" s="17">
        <v>0</v>
      </c>
      <c r="E51" s="18">
        <v>0</v>
      </c>
      <c r="F51" s="18">
        <v>550000</v>
      </c>
      <c r="G51" s="18">
        <v>0.1</v>
      </c>
      <c r="H51" s="18">
        <v>550000</v>
      </c>
      <c r="I51" s="18">
        <v>0.1</v>
      </c>
      <c r="J51" s="18">
        <f t="shared" si="9"/>
        <v>0</v>
      </c>
      <c r="K51" s="18">
        <v>538609</v>
      </c>
      <c r="L51" s="18">
        <v>0</v>
      </c>
      <c r="M51" s="18">
        <f t="shared" si="10"/>
        <v>11391</v>
      </c>
      <c r="N51" s="19">
        <f t="shared" si="7"/>
        <v>97.928909090909087</v>
      </c>
    </row>
    <row r="52" spans="1:14">
      <c r="A52" s="58"/>
      <c r="B52" s="94" t="s">
        <v>403</v>
      </c>
      <c r="C52" s="26" t="s">
        <v>404</v>
      </c>
      <c r="D52" s="17">
        <v>0</v>
      </c>
      <c r="E52" s="18">
        <v>0</v>
      </c>
      <c r="F52" s="18">
        <v>1000000</v>
      </c>
      <c r="G52" s="18">
        <v>0.1</v>
      </c>
      <c r="H52" s="18">
        <v>1000000</v>
      </c>
      <c r="I52" s="18">
        <v>0.1</v>
      </c>
      <c r="J52" s="18">
        <f t="shared" si="9"/>
        <v>0</v>
      </c>
      <c r="K52" s="18">
        <v>673300</v>
      </c>
      <c r="L52" s="18">
        <v>0</v>
      </c>
      <c r="M52" s="18">
        <f t="shared" si="10"/>
        <v>326700</v>
      </c>
      <c r="N52" s="19">
        <f t="shared" si="7"/>
        <v>67.33</v>
      </c>
    </row>
    <row r="53" spans="1:14">
      <c r="A53" s="58"/>
      <c r="B53" s="94" t="s">
        <v>506</v>
      </c>
      <c r="C53" s="26" t="s">
        <v>507</v>
      </c>
      <c r="D53" s="17">
        <v>0</v>
      </c>
      <c r="E53" s="18">
        <v>0</v>
      </c>
      <c r="F53" s="18">
        <v>1000000</v>
      </c>
      <c r="G53" s="18">
        <v>0.1</v>
      </c>
      <c r="H53" s="18">
        <v>1000000</v>
      </c>
      <c r="I53" s="18">
        <v>0.1</v>
      </c>
      <c r="J53" s="18">
        <f t="shared" si="9"/>
        <v>0</v>
      </c>
      <c r="K53" s="18">
        <v>0</v>
      </c>
      <c r="L53" s="18">
        <v>0</v>
      </c>
      <c r="M53" s="18">
        <f t="shared" si="10"/>
        <v>1000000</v>
      </c>
      <c r="N53" s="19">
        <f t="shared" si="7"/>
        <v>0</v>
      </c>
    </row>
    <row r="54" spans="1:14">
      <c r="A54" s="58"/>
      <c r="B54" s="94" t="s">
        <v>508</v>
      </c>
      <c r="C54" s="26" t="s">
        <v>509</v>
      </c>
      <c r="D54" s="17">
        <v>0</v>
      </c>
      <c r="E54" s="18">
        <v>0</v>
      </c>
      <c r="F54" s="18">
        <v>1000000</v>
      </c>
      <c r="G54" s="18">
        <v>0.1</v>
      </c>
      <c r="H54" s="18">
        <v>1000000</v>
      </c>
      <c r="I54" s="18">
        <v>0.1</v>
      </c>
      <c r="J54" s="18">
        <f t="shared" si="9"/>
        <v>0</v>
      </c>
      <c r="K54" s="18">
        <v>496598</v>
      </c>
      <c r="L54" s="18">
        <v>0</v>
      </c>
      <c r="M54" s="18">
        <f t="shared" si="10"/>
        <v>503402</v>
      </c>
      <c r="N54" s="19">
        <f t="shared" si="7"/>
        <v>49.659799999999997</v>
      </c>
    </row>
    <row r="55" spans="1:14">
      <c r="A55" s="58"/>
      <c r="B55" s="94" t="s">
        <v>179</v>
      </c>
      <c r="C55" s="26" t="s">
        <v>180</v>
      </c>
      <c r="D55" s="17">
        <v>1626400</v>
      </c>
      <c r="E55" s="18">
        <v>0.3</v>
      </c>
      <c r="F55" s="18">
        <v>0</v>
      </c>
      <c r="G55" s="18">
        <v>0</v>
      </c>
      <c r="H55" s="18">
        <v>1000000</v>
      </c>
      <c r="I55" s="18">
        <v>0.1</v>
      </c>
      <c r="J55" s="18">
        <f t="shared" si="9"/>
        <v>1000000</v>
      </c>
      <c r="K55" s="18">
        <v>0</v>
      </c>
      <c r="L55" s="18">
        <v>0</v>
      </c>
      <c r="M55" s="18">
        <f t="shared" si="10"/>
        <v>1000000</v>
      </c>
      <c r="N55" s="19">
        <f t="shared" si="7"/>
        <v>0</v>
      </c>
    </row>
    <row r="56" spans="1:14">
      <c r="A56" s="58"/>
      <c r="B56" s="94" t="s">
        <v>405</v>
      </c>
      <c r="C56" s="26" t="s">
        <v>406</v>
      </c>
      <c r="D56" s="17">
        <v>851992</v>
      </c>
      <c r="E56" s="18">
        <v>0.1</v>
      </c>
      <c r="F56" s="18">
        <v>1000000</v>
      </c>
      <c r="G56" s="18">
        <v>0.1</v>
      </c>
      <c r="H56" s="18">
        <v>1000000</v>
      </c>
      <c r="I56" s="18">
        <v>0.1</v>
      </c>
      <c r="J56" s="18">
        <f t="shared" si="9"/>
        <v>0</v>
      </c>
      <c r="K56" s="18">
        <v>0</v>
      </c>
      <c r="L56" s="18">
        <v>0</v>
      </c>
      <c r="M56" s="18">
        <f t="shared" si="10"/>
        <v>1000000</v>
      </c>
      <c r="N56" s="19">
        <f t="shared" si="7"/>
        <v>0</v>
      </c>
    </row>
    <row r="57" spans="1:14" ht="18">
      <c r="A57" s="58"/>
      <c r="B57" s="94" t="s">
        <v>510</v>
      </c>
      <c r="C57" s="26" t="s">
        <v>511</v>
      </c>
      <c r="D57" s="17">
        <v>0</v>
      </c>
      <c r="E57" s="18">
        <v>0</v>
      </c>
      <c r="F57" s="18">
        <v>450000</v>
      </c>
      <c r="G57" s="18">
        <v>0.1</v>
      </c>
      <c r="H57" s="18">
        <v>450000</v>
      </c>
      <c r="I57" s="18">
        <v>0.1</v>
      </c>
      <c r="J57" s="18">
        <f t="shared" si="9"/>
        <v>0</v>
      </c>
      <c r="K57" s="18">
        <v>0</v>
      </c>
      <c r="L57" s="18">
        <v>0</v>
      </c>
      <c r="M57" s="18">
        <f t="shared" si="10"/>
        <v>450000</v>
      </c>
      <c r="N57" s="19">
        <f t="shared" si="7"/>
        <v>0</v>
      </c>
    </row>
    <row r="58" spans="1:14">
      <c r="A58" s="58"/>
      <c r="B58" s="94" t="s">
        <v>407</v>
      </c>
      <c r="C58" s="26" t="s">
        <v>558</v>
      </c>
      <c r="D58" s="17">
        <v>0</v>
      </c>
      <c r="E58" s="18">
        <v>0</v>
      </c>
      <c r="F58" s="18">
        <v>1000000</v>
      </c>
      <c r="G58" s="18">
        <v>0.1</v>
      </c>
      <c r="H58" s="18">
        <v>1000000</v>
      </c>
      <c r="I58" s="18">
        <v>0.1</v>
      </c>
      <c r="J58" s="18">
        <f t="shared" si="9"/>
        <v>0</v>
      </c>
      <c r="K58" s="18">
        <v>0</v>
      </c>
      <c r="L58" s="18">
        <v>0</v>
      </c>
      <c r="M58" s="18">
        <f t="shared" si="10"/>
        <v>1000000</v>
      </c>
      <c r="N58" s="19">
        <f t="shared" si="7"/>
        <v>0</v>
      </c>
    </row>
    <row r="59" spans="1:14">
      <c r="A59" s="58"/>
      <c r="B59" s="94" t="s">
        <v>183</v>
      </c>
      <c r="C59" s="26" t="s">
        <v>184</v>
      </c>
      <c r="D59" s="17">
        <v>731529</v>
      </c>
      <c r="E59" s="18">
        <v>0.1</v>
      </c>
      <c r="F59" s="18">
        <v>0</v>
      </c>
      <c r="G59" s="18">
        <v>0</v>
      </c>
      <c r="H59" s="18">
        <v>0</v>
      </c>
      <c r="I59" s="18">
        <v>0</v>
      </c>
      <c r="J59" s="18">
        <f t="shared" si="9"/>
        <v>0</v>
      </c>
      <c r="K59" s="18">
        <v>0</v>
      </c>
      <c r="L59" s="18">
        <v>0</v>
      </c>
      <c r="M59" s="18">
        <f t="shared" si="10"/>
        <v>0</v>
      </c>
      <c r="N59" s="19"/>
    </row>
    <row r="60" spans="1:14">
      <c r="A60" s="58"/>
      <c r="B60" s="94"/>
      <c r="C60" s="27" t="s">
        <v>145</v>
      </c>
      <c r="D60" s="20">
        <v>4545429</v>
      </c>
      <c r="E60" s="21">
        <v>0.7</v>
      </c>
      <c r="F60" s="21">
        <v>12000000</v>
      </c>
      <c r="G60" s="21">
        <v>1.7</v>
      </c>
      <c r="H60" s="21">
        <f>SUM(H44:H59)</f>
        <v>12000000</v>
      </c>
      <c r="I60" s="21">
        <v>1.7</v>
      </c>
      <c r="J60" s="21">
        <f t="shared" ref="J60:K60" si="11">SUM(J44:J59)</f>
        <v>0</v>
      </c>
      <c r="K60" s="21">
        <f t="shared" si="11"/>
        <v>3802386</v>
      </c>
      <c r="L60" s="21">
        <v>0</v>
      </c>
      <c r="M60" s="21">
        <f>SUM(M44:M59)</f>
        <v>8197614</v>
      </c>
      <c r="N60" s="1">
        <f t="shared" si="7"/>
        <v>31.686550000000004</v>
      </c>
    </row>
    <row r="61" spans="1:14">
      <c r="A61" s="58"/>
      <c r="B61" s="94" t="s">
        <v>154</v>
      </c>
      <c r="C61" s="26" t="s">
        <v>155</v>
      </c>
      <c r="D61" s="17"/>
      <c r="E61" s="18"/>
      <c r="F61" s="18"/>
      <c r="G61" s="18"/>
      <c r="H61" s="18"/>
      <c r="I61" s="18"/>
      <c r="J61" s="18"/>
      <c r="K61" s="17"/>
      <c r="L61" s="18"/>
      <c r="M61" s="18"/>
      <c r="N61" s="19"/>
    </row>
    <row r="62" spans="1:14">
      <c r="A62" s="58"/>
      <c r="B62" s="94" t="s">
        <v>185</v>
      </c>
      <c r="C62" s="26" t="s">
        <v>186</v>
      </c>
      <c r="D62" s="17">
        <v>3600</v>
      </c>
      <c r="E62" s="18">
        <v>0</v>
      </c>
      <c r="F62" s="18">
        <v>0</v>
      </c>
      <c r="G62" s="18">
        <v>0</v>
      </c>
      <c r="H62" s="18"/>
      <c r="I62" s="18">
        <v>0</v>
      </c>
      <c r="J62" s="18">
        <f t="shared" ref="J62:J69" si="12">H62-F62</f>
        <v>0</v>
      </c>
      <c r="K62" s="17">
        <v>237000</v>
      </c>
      <c r="L62" s="18">
        <v>0</v>
      </c>
      <c r="M62" s="18">
        <f t="shared" ref="M62:M69" si="13">H62-K62</f>
        <v>-237000</v>
      </c>
      <c r="N62" s="19"/>
    </row>
    <row r="63" spans="1:14" ht="18">
      <c r="A63" s="58"/>
      <c r="B63" s="94" t="s">
        <v>187</v>
      </c>
      <c r="C63" s="26" t="s">
        <v>188</v>
      </c>
      <c r="D63" s="17">
        <v>3610</v>
      </c>
      <c r="E63" s="18">
        <v>0</v>
      </c>
      <c r="F63" s="18">
        <v>0</v>
      </c>
      <c r="G63" s="18">
        <v>0</v>
      </c>
      <c r="H63" s="18"/>
      <c r="I63" s="18">
        <v>0</v>
      </c>
      <c r="J63" s="18">
        <f t="shared" si="12"/>
        <v>0</v>
      </c>
      <c r="K63" s="17">
        <v>2300</v>
      </c>
      <c r="L63" s="18">
        <v>0</v>
      </c>
      <c r="M63" s="18">
        <f t="shared" si="13"/>
        <v>-2300</v>
      </c>
      <c r="N63" s="19"/>
    </row>
    <row r="64" spans="1:14" ht="18">
      <c r="A64" s="58"/>
      <c r="B64" s="94" t="s">
        <v>189</v>
      </c>
      <c r="C64" s="26" t="s">
        <v>190</v>
      </c>
      <c r="D64" s="17">
        <v>1500</v>
      </c>
      <c r="E64" s="18">
        <v>0</v>
      </c>
      <c r="F64" s="18">
        <v>0</v>
      </c>
      <c r="G64" s="18">
        <v>0</v>
      </c>
      <c r="H64" s="18"/>
      <c r="I64" s="18">
        <v>0</v>
      </c>
      <c r="J64" s="18">
        <f t="shared" si="12"/>
        <v>0</v>
      </c>
      <c r="K64" s="17">
        <v>0</v>
      </c>
      <c r="L64" s="18">
        <v>0</v>
      </c>
      <c r="M64" s="18">
        <f t="shared" si="13"/>
        <v>0</v>
      </c>
      <c r="N64" s="19"/>
    </row>
    <row r="65" spans="1:14" ht="18">
      <c r="A65" s="58"/>
      <c r="B65" s="94" t="s">
        <v>181</v>
      </c>
      <c r="C65" s="26" t="s">
        <v>182</v>
      </c>
      <c r="D65" s="17">
        <v>3885720.45</v>
      </c>
      <c r="E65" s="18">
        <v>0.6</v>
      </c>
      <c r="F65" s="18">
        <v>0</v>
      </c>
      <c r="G65" s="18">
        <v>0</v>
      </c>
      <c r="H65" s="18"/>
      <c r="I65" s="18">
        <v>0</v>
      </c>
      <c r="J65" s="18">
        <f t="shared" si="12"/>
        <v>0</v>
      </c>
      <c r="K65" s="17">
        <v>0</v>
      </c>
      <c r="L65" s="18">
        <v>0</v>
      </c>
      <c r="M65" s="18">
        <f t="shared" si="13"/>
        <v>0</v>
      </c>
      <c r="N65" s="19"/>
    </row>
    <row r="66" spans="1:14">
      <c r="A66" s="58"/>
      <c r="B66" s="94" t="s">
        <v>191</v>
      </c>
      <c r="C66" s="26" t="s">
        <v>192</v>
      </c>
      <c r="D66" s="17">
        <v>523600</v>
      </c>
      <c r="E66" s="18">
        <v>0.1</v>
      </c>
      <c r="F66" s="18">
        <v>0</v>
      </c>
      <c r="G66" s="18">
        <v>0</v>
      </c>
      <c r="H66" s="18"/>
      <c r="I66" s="18">
        <v>0</v>
      </c>
      <c r="J66" s="18">
        <f t="shared" si="12"/>
        <v>0</v>
      </c>
      <c r="K66" s="17">
        <v>1346000</v>
      </c>
      <c r="L66" s="18">
        <v>0.7</v>
      </c>
      <c r="M66" s="18">
        <f t="shared" si="13"/>
        <v>-1346000</v>
      </c>
      <c r="N66" s="19"/>
    </row>
    <row r="67" spans="1:14">
      <c r="A67" s="58"/>
      <c r="B67" s="94" t="s">
        <v>193</v>
      </c>
      <c r="C67" s="26" t="s">
        <v>194</v>
      </c>
      <c r="D67" s="17">
        <v>3600</v>
      </c>
      <c r="E67" s="18">
        <v>0</v>
      </c>
      <c r="F67" s="18">
        <v>0</v>
      </c>
      <c r="G67" s="18">
        <v>0</v>
      </c>
      <c r="H67" s="18"/>
      <c r="I67" s="18">
        <v>0</v>
      </c>
      <c r="J67" s="18">
        <f t="shared" si="12"/>
        <v>0</v>
      </c>
      <c r="K67" s="17">
        <v>2400</v>
      </c>
      <c r="L67" s="18">
        <v>0</v>
      </c>
      <c r="M67" s="18">
        <f t="shared" si="13"/>
        <v>-2400</v>
      </c>
      <c r="N67" s="19"/>
    </row>
    <row r="68" spans="1:14">
      <c r="A68" s="58"/>
      <c r="B68" s="94" t="s">
        <v>512</v>
      </c>
      <c r="C68" s="26" t="s">
        <v>513</v>
      </c>
      <c r="D68" s="17">
        <v>0</v>
      </c>
      <c r="E68" s="18">
        <v>0</v>
      </c>
      <c r="F68" s="18">
        <v>10000000</v>
      </c>
      <c r="G68" s="18">
        <v>1.4</v>
      </c>
      <c r="H68" s="18">
        <v>10000000</v>
      </c>
      <c r="I68" s="18">
        <v>1.4</v>
      </c>
      <c r="J68" s="18">
        <f t="shared" si="12"/>
        <v>0</v>
      </c>
      <c r="K68" s="17"/>
      <c r="L68" s="18">
        <v>0</v>
      </c>
      <c r="M68" s="18">
        <f t="shared" si="13"/>
        <v>10000000</v>
      </c>
      <c r="N68" s="19">
        <f t="shared" si="7"/>
        <v>0</v>
      </c>
    </row>
    <row r="69" spans="1:14">
      <c r="A69" s="58"/>
      <c r="B69" s="94" t="s">
        <v>514</v>
      </c>
      <c r="C69" s="26" t="s">
        <v>515</v>
      </c>
      <c r="D69" s="17">
        <v>0</v>
      </c>
      <c r="E69" s="18">
        <v>0</v>
      </c>
      <c r="F69" s="18">
        <v>10000000</v>
      </c>
      <c r="G69" s="18">
        <v>1.4</v>
      </c>
      <c r="H69" s="18">
        <v>10000000</v>
      </c>
      <c r="I69" s="18">
        <v>1.4</v>
      </c>
      <c r="J69" s="18">
        <f t="shared" si="12"/>
        <v>0</v>
      </c>
      <c r="K69" s="17"/>
      <c r="L69" s="18">
        <v>0</v>
      </c>
      <c r="M69" s="18">
        <f t="shared" si="13"/>
        <v>10000000</v>
      </c>
      <c r="N69" s="19">
        <f t="shared" si="7"/>
        <v>0</v>
      </c>
    </row>
    <row r="70" spans="1:14">
      <c r="A70" s="58"/>
      <c r="B70" s="94"/>
      <c r="C70" s="27" t="s">
        <v>146</v>
      </c>
      <c r="D70" s="20">
        <v>4421630.45</v>
      </c>
      <c r="E70" s="21">
        <v>0.7</v>
      </c>
      <c r="F70" s="21">
        <v>20000000</v>
      </c>
      <c r="G70" s="21">
        <v>2.8</v>
      </c>
      <c r="H70" s="21">
        <f>SUM(H62:H69)</f>
        <v>20000000</v>
      </c>
      <c r="I70" s="21">
        <v>2.8</v>
      </c>
      <c r="J70" s="21">
        <f t="shared" ref="J70:K70" si="14">SUM(J62:J69)</f>
        <v>0</v>
      </c>
      <c r="K70" s="21">
        <f t="shared" si="14"/>
        <v>1587700</v>
      </c>
      <c r="L70" s="21">
        <v>0.7</v>
      </c>
      <c r="M70" s="21">
        <f>SUM(M62:M69)</f>
        <v>18412300</v>
      </c>
      <c r="N70" s="1">
        <f t="shared" ref="N70" si="15">K70/H70*100</f>
        <v>7.9384999999999994</v>
      </c>
    </row>
    <row r="71" spans="1:14">
      <c r="A71" s="58"/>
      <c r="B71" s="94" t="s">
        <v>154</v>
      </c>
      <c r="C71" s="26" t="s">
        <v>155</v>
      </c>
      <c r="D71" s="17"/>
      <c r="E71" s="18"/>
      <c r="F71" s="18"/>
      <c r="G71" s="18"/>
      <c r="H71" s="18"/>
      <c r="I71" s="18"/>
      <c r="J71" s="18"/>
      <c r="K71" s="17"/>
      <c r="L71" s="18"/>
      <c r="M71" s="18"/>
      <c r="N71" s="19"/>
    </row>
    <row r="72" spans="1:14">
      <c r="A72" s="58"/>
      <c r="B72" s="94" t="s">
        <v>154</v>
      </c>
      <c r="C72" s="26" t="s">
        <v>155</v>
      </c>
      <c r="D72" s="17"/>
      <c r="E72" s="18"/>
      <c r="F72" s="18"/>
      <c r="G72" s="18"/>
      <c r="H72" s="18"/>
      <c r="I72" s="18"/>
      <c r="J72" s="18"/>
      <c r="K72" s="17"/>
      <c r="L72" s="18"/>
      <c r="M72" s="18"/>
      <c r="N72" s="19"/>
    </row>
    <row r="73" spans="1:14" ht="15.75" thickBot="1">
      <c r="A73" s="58"/>
      <c r="B73" s="94"/>
      <c r="C73" s="132" t="s">
        <v>151</v>
      </c>
      <c r="D73" s="133">
        <v>617029874.45000005</v>
      </c>
      <c r="E73" s="134"/>
      <c r="F73" s="134">
        <v>703327000</v>
      </c>
      <c r="G73" s="134"/>
      <c r="H73" s="134">
        <f>H36+H42</f>
        <v>706047000</v>
      </c>
      <c r="I73" s="134"/>
      <c r="J73" s="134">
        <f t="shared" ref="J73:K73" si="16">J36+J42</f>
        <v>2720000</v>
      </c>
      <c r="K73" s="134">
        <f t="shared" si="16"/>
        <v>413128789</v>
      </c>
      <c r="L73" s="134"/>
      <c r="M73" s="134">
        <f>M36+M42</f>
        <v>292918211</v>
      </c>
      <c r="N73" s="314">
        <f>K73/H73*100</f>
        <v>58.512930300674036</v>
      </c>
    </row>
    <row r="74" spans="1:14" ht="15.75" thickTop="1">
      <c r="A74" s="58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</row>
    <row r="75" spans="1:14">
      <c r="A75" s="58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</row>
    <row r="76" spans="1:14">
      <c r="A76" s="58"/>
      <c r="B76" s="59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</row>
    <row r="77" spans="1:14" ht="24.75" customHeight="1">
      <c r="A77" s="3"/>
      <c r="B77" s="410" t="s">
        <v>160</v>
      </c>
      <c r="C77" s="60" t="s">
        <v>569</v>
      </c>
      <c r="D77" s="413" t="s">
        <v>69</v>
      </c>
      <c r="E77" s="414"/>
      <c r="F77" s="46" t="s">
        <v>70</v>
      </c>
      <c r="G77" s="419"/>
      <c r="H77" s="420"/>
      <c r="I77" s="420"/>
      <c r="J77" s="420"/>
      <c r="K77" s="420"/>
      <c r="L77" s="420"/>
      <c r="M77" s="421"/>
      <c r="N77" s="3"/>
    </row>
    <row r="78" spans="1:14" ht="21" customHeight="1">
      <c r="A78" s="3"/>
      <c r="B78" s="411"/>
      <c r="C78" s="44" t="s">
        <v>412</v>
      </c>
      <c r="D78" s="415"/>
      <c r="E78" s="416"/>
      <c r="F78" s="44" t="s">
        <v>71</v>
      </c>
      <c r="G78" s="402"/>
      <c r="H78" s="403"/>
      <c r="I78" s="403"/>
      <c r="J78" s="403"/>
      <c r="K78" s="403"/>
      <c r="L78" s="403"/>
      <c r="M78" s="422"/>
      <c r="N78" s="3"/>
    </row>
    <row r="79" spans="1:14" ht="22.5" customHeight="1">
      <c r="A79" s="3"/>
      <c r="B79" s="412"/>
      <c r="C79" s="47" t="s">
        <v>413</v>
      </c>
      <c r="D79" s="417"/>
      <c r="E79" s="418"/>
      <c r="F79" s="47" t="s">
        <v>72</v>
      </c>
      <c r="G79" s="423"/>
      <c r="H79" s="424"/>
      <c r="I79" s="424"/>
      <c r="J79" s="424"/>
      <c r="K79" s="424"/>
      <c r="L79" s="424"/>
      <c r="M79" s="425"/>
      <c r="N79" s="3"/>
    </row>
    <row r="80" spans="1:14">
      <c r="A80" s="3"/>
      <c r="B80" s="40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</sheetData>
  <mergeCells count="25">
    <mergeCell ref="B13:C13"/>
    <mergeCell ref="B34:C34"/>
    <mergeCell ref="B77:B79"/>
    <mergeCell ref="D77:E79"/>
    <mergeCell ref="G77:M77"/>
    <mergeCell ref="G78:M78"/>
    <mergeCell ref="G79:M79"/>
    <mergeCell ref="A5:A6"/>
    <mergeCell ref="C8:E8"/>
    <mergeCell ref="F8:G8"/>
    <mergeCell ref="H8:N8"/>
    <mergeCell ref="B9:C12"/>
    <mergeCell ref="D9:N9"/>
    <mergeCell ref="F10:G10"/>
    <mergeCell ref="N10:N11"/>
    <mergeCell ref="H10:I10"/>
    <mergeCell ref="K10:L10"/>
    <mergeCell ref="M10:M11"/>
    <mergeCell ref="B2:N2"/>
    <mergeCell ref="B3:N3"/>
    <mergeCell ref="B4:N4"/>
    <mergeCell ref="B6:B7"/>
    <mergeCell ref="C6:E7"/>
    <mergeCell ref="F6:G7"/>
    <mergeCell ref="H6:N7"/>
  </mergeCells>
  <pageMargins left="0.17" right="0.17" top="0.17" bottom="0.17" header="0.17" footer="0.17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44C14-1A97-4D57-82F1-64F0B09901F0}">
  <dimension ref="A1:N54"/>
  <sheetViews>
    <sheetView workbookViewId="0">
      <pane xSplit="5" ySplit="12" topLeftCell="F43" activePane="bottomRight" state="frozen"/>
      <selection pane="topRight" activeCell="F1" sqref="F1"/>
      <selection pane="bottomLeft" activeCell="A13" sqref="A13"/>
      <selection pane="bottomRight" activeCell="G52" sqref="G52:M52"/>
    </sheetView>
  </sheetViews>
  <sheetFormatPr defaultRowHeight="15"/>
  <cols>
    <col min="1" max="1" width="1.5703125" customWidth="1"/>
    <col min="2" max="2" width="11" customWidth="1"/>
    <col min="3" max="3" width="38.140625" customWidth="1"/>
    <col min="4" max="4" width="12.28515625" customWidth="1"/>
    <col min="5" max="5" width="6.28515625" customWidth="1"/>
    <col min="6" max="6" width="12.85546875" customWidth="1"/>
    <col min="7" max="7" width="7.140625" customWidth="1"/>
    <col min="8" max="8" width="12.85546875" customWidth="1"/>
    <col min="9" max="9" width="7.28515625" customWidth="1"/>
    <col min="10" max="10" width="10.7109375" customWidth="1"/>
    <col min="11" max="11" width="13.28515625" customWidth="1"/>
    <col min="12" max="12" width="7.42578125" customWidth="1"/>
    <col min="13" max="13" width="9.85546875" customWidth="1"/>
    <col min="14" max="14" width="7.140625" customWidth="1"/>
  </cols>
  <sheetData>
    <row r="1" spans="1:14">
      <c r="A1" s="61"/>
      <c r="B1" s="62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>
      <c r="A2" s="61"/>
      <c r="B2" s="336" t="s">
        <v>135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</row>
    <row r="3" spans="1:14">
      <c r="A3" s="61"/>
      <c r="B3" s="388" t="s">
        <v>559</v>
      </c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</row>
    <row r="4" spans="1:14">
      <c r="A4" s="61"/>
      <c r="B4" s="338" t="s">
        <v>1</v>
      </c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</row>
    <row r="5" spans="1:14" ht="15.75" thickBot="1">
      <c r="A5" s="42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6.5" thickTop="1" thickBot="1">
      <c r="A6" s="426"/>
      <c r="B6" s="390" t="s">
        <v>136</v>
      </c>
      <c r="C6" s="341" t="s">
        <v>3</v>
      </c>
      <c r="D6" s="341"/>
      <c r="E6" s="341"/>
      <c r="F6" s="391" t="s">
        <v>4</v>
      </c>
      <c r="G6" s="391"/>
      <c r="H6" s="392" t="s">
        <v>5</v>
      </c>
      <c r="I6" s="392"/>
      <c r="J6" s="392"/>
      <c r="K6" s="392"/>
      <c r="L6" s="392"/>
      <c r="M6" s="392"/>
      <c r="N6" s="392"/>
    </row>
    <row r="7" spans="1:14" ht="15.75" thickTop="1">
      <c r="A7" s="61"/>
      <c r="B7" s="390"/>
      <c r="C7" s="341"/>
      <c r="D7" s="341"/>
      <c r="E7" s="341"/>
      <c r="F7" s="391"/>
      <c r="G7" s="391"/>
      <c r="H7" s="392"/>
      <c r="I7" s="392"/>
      <c r="J7" s="392"/>
      <c r="K7" s="392"/>
      <c r="L7" s="392"/>
      <c r="M7" s="392"/>
      <c r="N7" s="392"/>
    </row>
    <row r="8" spans="1:14">
      <c r="A8" s="61"/>
      <c r="B8" s="119" t="s">
        <v>137</v>
      </c>
      <c r="C8" s="393" t="s">
        <v>34</v>
      </c>
      <c r="D8" s="393"/>
      <c r="E8" s="393"/>
      <c r="F8" s="394" t="s">
        <v>138</v>
      </c>
      <c r="G8" s="394"/>
      <c r="H8" s="395" t="s">
        <v>33</v>
      </c>
      <c r="I8" s="395"/>
      <c r="J8" s="395"/>
      <c r="K8" s="395"/>
      <c r="L8" s="395"/>
      <c r="M8" s="395"/>
      <c r="N8" s="395"/>
    </row>
    <row r="9" spans="1:14" ht="15.75" thickBot="1">
      <c r="A9" s="61"/>
      <c r="B9" s="347" t="s">
        <v>6</v>
      </c>
      <c r="C9" s="347"/>
      <c r="D9" s="348" t="s">
        <v>139</v>
      </c>
      <c r="E9" s="348"/>
      <c r="F9" s="348"/>
      <c r="G9" s="348"/>
      <c r="H9" s="348"/>
      <c r="I9" s="348"/>
      <c r="J9" s="348"/>
      <c r="K9" s="348"/>
      <c r="L9" s="348"/>
      <c r="M9" s="348"/>
      <c r="N9" s="348"/>
    </row>
    <row r="10" spans="1:14" ht="16.5" customHeight="1" thickTop="1" thickBot="1">
      <c r="A10" s="61"/>
      <c r="B10" s="347"/>
      <c r="C10" s="347"/>
      <c r="D10" s="120" t="s">
        <v>140</v>
      </c>
      <c r="E10" s="121">
        <v>2024</v>
      </c>
      <c r="F10" s="349" t="s">
        <v>8</v>
      </c>
      <c r="G10" s="349"/>
      <c r="H10" s="349" t="s">
        <v>8</v>
      </c>
      <c r="I10" s="349"/>
      <c r="J10" s="91" t="s">
        <v>8</v>
      </c>
      <c r="K10" s="349" t="s">
        <v>8</v>
      </c>
      <c r="L10" s="349"/>
      <c r="M10" s="351" t="s">
        <v>141</v>
      </c>
      <c r="N10" s="343" t="s">
        <v>10</v>
      </c>
    </row>
    <row r="11" spans="1:14" ht="48.75" customHeight="1" thickTop="1" thickBot="1">
      <c r="A11" s="61"/>
      <c r="B11" s="347"/>
      <c r="C11" s="347"/>
      <c r="D11" s="4" t="s">
        <v>142</v>
      </c>
      <c r="E11" s="5" t="s">
        <v>12</v>
      </c>
      <c r="F11" s="6" t="s">
        <v>498</v>
      </c>
      <c r="G11" s="7" t="s">
        <v>12</v>
      </c>
      <c r="H11" s="6" t="s">
        <v>499</v>
      </c>
      <c r="I11" s="7" t="s">
        <v>12</v>
      </c>
      <c r="J11" s="8" t="s">
        <v>143</v>
      </c>
      <c r="K11" s="6" t="s">
        <v>14</v>
      </c>
      <c r="L11" s="7" t="s">
        <v>12</v>
      </c>
      <c r="M11" s="351"/>
      <c r="N11" s="343"/>
    </row>
    <row r="12" spans="1:14" ht="16.5" thickTop="1" thickBot="1">
      <c r="A12" s="61"/>
      <c r="B12" s="347"/>
      <c r="C12" s="347"/>
      <c r="D12" s="9" t="s">
        <v>15</v>
      </c>
      <c r="E12" s="9" t="s">
        <v>16</v>
      </c>
      <c r="F12" s="9" t="s">
        <v>17</v>
      </c>
      <c r="G12" s="9" t="s">
        <v>18</v>
      </c>
      <c r="H12" s="9" t="s">
        <v>19</v>
      </c>
      <c r="I12" s="9" t="s">
        <v>20</v>
      </c>
      <c r="J12" s="9" t="s">
        <v>21</v>
      </c>
      <c r="K12" s="9" t="s">
        <v>22</v>
      </c>
      <c r="L12" s="9" t="s">
        <v>23</v>
      </c>
      <c r="M12" s="9" t="s">
        <v>24</v>
      </c>
      <c r="N12" s="10" t="s">
        <v>25</v>
      </c>
    </row>
    <row r="13" spans="1:14" ht="15.75" thickTop="1">
      <c r="A13" s="61"/>
      <c r="B13" s="344" t="s">
        <v>42</v>
      </c>
      <c r="C13" s="344"/>
      <c r="D13" s="11"/>
      <c r="E13" s="12"/>
      <c r="F13" s="11"/>
      <c r="G13" s="12"/>
      <c r="H13" s="11"/>
      <c r="I13" s="12"/>
      <c r="J13" s="13"/>
      <c r="K13" s="11"/>
      <c r="L13" s="12"/>
      <c r="M13" s="11"/>
      <c r="N13" s="14"/>
    </row>
    <row r="14" spans="1:14">
      <c r="A14" s="61"/>
      <c r="B14" s="122" t="s">
        <v>27</v>
      </c>
      <c r="C14" s="15" t="s">
        <v>28</v>
      </c>
      <c r="D14" s="11"/>
      <c r="E14" s="12"/>
      <c r="F14" s="11"/>
      <c r="G14" s="12"/>
      <c r="H14" s="11"/>
      <c r="I14" s="12"/>
      <c r="J14" s="16"/>
      <c r="K14" s="11"/>
      <c r="L14" s="12"/>
      <c r="M14" s="11"/>
      <c r="N14" s="14"/>
    </row>
    <row r="15" spans="1:14">
      <c r="A15" s="61"/>
      <c r="B15" s="94" t="s">
        <v>44</v>
      </c>
      <c r="C15" s="123" t="s">
        <v>45</v>
      </c>
      <c r="D15" s="17">
        <v>538310469.51999998</v>
      </c>
      <c r="E15" s="18">
        <v>43.6</v>
      </c>
      <c r="F15" s="18">
        <v>468442000</v>
      </c>
      <c r="G15" s="18">
        <v>43.6</v>
      </c>
      <c r="H15" s="296">
        <v>535442000</v>
      </c>
      <c r="I15" s="18">
        <v>43.6</v>
      </c>
      <c r="J15" s="18">
        <f>H15-F15</f>
        <v>67000000</v>
      </c>
      <c r="K15" s="297">
        <v>411774154</v>
      </c>
      <c r="L15" s="18">
        <v>43.6</v>
      </c>
      <c r="M15" s="18">
        <f>H15-K15</f>
        <v>123667846</v>
      </c>
      <c r="N15" s="19">
        <f>K15/H15*100</f>
        <v>76.903596281203193</v>
      </c>
    </row>
    <row r="16" spans="1:14">
      <c r="A16" s="61"/>
      <c r="B16" s="94" t="s">
        <v>46</v>
      </c>
      <c r="C16" s="123" t="s">
        <v>47</v>
      </c>
      <c r="D16" s="17">
        <v>89116041.510000005</v>
      </c>
      <c r="E16" s="18">
        <v>42.5</v>
      </c>
      <c r="F16" s="18">
        <v>79480000</v>
      </c>
      <c r="G16" s="18">
        <v>42.5</v>
      </c>
      <c r="H16" s="296">
        <v>79480000</v>
      </c>
      <c r="I16" s="18">
        <v>42.5</v>
      </c>
      <c r="J16" s="18">
        <f t="shared" ref="J16:J24" si="0">H16-F16</f>
        <v>0</v>
      </c>
      <c r="K16" s="297">
        <v>68193407</v>
      </c>
      <c r="L16" s="18">
        <v>42.5</v>
      </c>
      <c r="M16" s="18">
        <f t="shared" ref="M16:M27" si="1">H16-K16</f>
        <v>11286593</v>
      </c>
      <c r="N16" s="19">
        <f t="shared" ref="N16:N30" si="2">K16/H16*100</f>
        <v>85.79945520885758</v>
      </c>
    </row>
    <row r="17" spans="1:14">
      <c r="A17" s="61"/>
      <c r="B17" s="94" t="s">
        <v>48</v>
      </c>
      <c r="C17" s="123" t="s">
        <v>49</v>
      </c>
      <c r="D17" s="17">
        <v>11137521</v>
      </c>
      <c r="E17" s="18">
        <v>0.1</v>
      </c>
      <c r="F17" s="18">
        <v>80820000</v>
      </c>
      <c r="G17" s="18">
        <v>0.1</v>
      </c>
      <c r="H17" s="296">
        <v>80820000</v>
      </c>
      <c r="I17" s="18">
        <v>0.1</v>
      </c>
      <c r="J17" s="18">
        <f t="shared" si="0"/>
        <v>0</v>
      </c>
      <c r="K17" s="297">
        <v>8294442</v>
      </c>
      <c r="L17" s="18">
        <v>0.1</v>
      </c>
      <c r="M17" s="18">
        <f t="shared" si="1"/>
        <v>72525558</v>
      </c>
      <c r="N17" s="19">
        <f t="shared" si="2"/>
        <v>10.262858203414996</v>
      </c>
    </row>
    <row r="18" spans="1:14">
      <c r="A18" s="61"/>
      <c r="B18" s="94" t="s">
        <v>50</v>
      </c>
      <c r="C18" s="123" t="s">
        <v>51</v>
      </c>
      <c r="D18" s="17">
        <v>0</v>
      </c>
      <c r="E18" s="18">
        <v>0</v>
      </c>
      <c r="F18" s="18">
        <v>0</v>
      </c>
      <c r="G18" s="18">
        <v>0</v>
      </c>
      <c r="H18" s="296">
        <v>0</v>
      </c>
      <c r="I18" s="18">
        <v>0</v>
      </c>
      <c r="J18" s="18">
        <f t="shared" si="0"/>
        <v>0</v>
      </c>
      <c r="K18" s="297"/>
      <c r="L18" s="18">
        <v>0</v>
      </c>
      <c r="M18" s="18">
        <f t="shared" si="1"/>
        <v>0</v>
      </c>
      <c r="N18" s="19"/>
    </row>
    <row r="19" spans="1:14">
      <c r="A19" s="61"/>
      <c r="B19" s="94" t="s">
        <v>52</v>
      </c>
      <c r="C19" s="123" t="s">
        <v>53</v>
      </c>
      <c r="D19" s="17">
        <v>0</v>
      </c>
      <c r="E19" s="18">
        <v>0</v>
      </c>
      <c r="F19" s="18">
        <v>0</v>
      </c>
      <c r="G19" s="18">
        <v>0</v>
      </c>
      <c r="H19" s="296">
        <v>0</v>
      </c>
      <c r="I19" s="18">
        <v>0</v>
      </c>
      <c r="J19" s="18">
        <f t="shared" si="0"/>
        <v>0</v>
      </c>
      <c r="K19" s="297"/>
      <c r="L19" s="18">
        <v>0</v>
      </c>
      <c r="M19" s="18">
        <f t="shared" si="1"/>
        <v>0</v>
      </c>
      <c r="N19" s="19"/>
    </row>
    <row r="20" spans="1:14">
      <c r="A20" s="61"/>
      <c r="B20" s="94" t="s">
        <v>54</v>
      </c>
      <c r="C20" s="123" t="s">
        <v>55</v>
      </c>
      <c r="D20" s="17">
        <v>0</v>
      </c>
      <c r="E20" s="18">
        <v>0</v>
      </c>
      <c r="F20" s="18">
        <v>0</v>
      </c>
      <c r="G20" s="18">
        <v>0</v>
      </c>
      <c r="H20" s="296">
        <v>0</v>
      </c>
      <c r="I20" s="18">
        <v>0</v>
      </c>
      <c r="J20" s="18">
        <f t="shared" si="0"/>
        <v>0</v>
      </c>
      <c r="K20" s="297"/>
      <c r="L20" s="18">
        <v>0</v>
      </c>
      <c r="M20" s="18">
        <f t="shared" si="1"/>
        <v>0</v>
      </c>
      <c r="N20" s="19"/>
    </row>
    <row r="21" spans="1:14">
      <c r="A21" s="61"/>
      <c r="B21" s="94" t="s">
        <v>56</v>
      </c>
      <c r="C21" s="123" t="s">
        <v>57</v>
      </c>
      <c r="D21" s="17">
        <v>29693560</v>
      </c>
      <c r="E21" s="18">
        <v>75.7</v>
      </c>
      <c r="F21" s="18">
        <v>0</v>
      </c>
      <c r="G21" s="18">
        <v>75.7</v>
      </c>
      <c r="H21" s="296">
        <v>800000</v>
      </c>
      <c r="I21" s="18">
        <v>75.7</v>
      </c>
      <c r="J21" s="18">
        <f t="shared" si="0"/>
        <v>800000</v>
      </c>
      <c r="K21" s="297">
        <v>747384</v>
      </c>
      <c r="L21" s="18">
        <v>75.7</v>
      </c>
      <c r="M21" s="18">
        <f t="shared" si="1"/>
        <v>52616</v>
      </c>
      <c r="N21" s="19">
        <f t="shared" si="2"/>
        <v>93.423000000000002</v>
      </c>
    </row>
    <row r="22" spans="1:14">
      <c r="A22" s="61"/>
      <c r="B22" s="124"/>
      <c r="C22" s="125" t="s">
        <v>144</v>
      </c>
      <c r="D22" s="20">
        <v>668257592.02999997</v>
      </c>
      <c r="E22" s="21">
        <v>37.9</v>
      </c>
      <c r="F22" s="21">
        <v>628742000</v>
      </c>
      <c r="G22" s="21">
        <v>37.9</v>
      </c>
      <c r="H22" s="21">
        <f>SUM(H15:H21)</f>
        <v>696542000</v>
      </c>
      <c r="I22" s="21">
        <v>37.9</v>
      </c>
      <c r="J22" s="21">
        <f>SUM(J15:J21)</f>
        <v>67800000</v>
      </c>
      <c r="K22" s="20">
        <f>SUM(K15:K21)</f>
        <v>489009387</v>
      </c>
      <c r="L22" s="21">
        <v>37.9</v>
      </c>
      <c r="M22" s="21">
        <f>SUM(M15:M21)</f>
        <v>207532613</v>
      </c>
      <c r="N22" s="1">
        <f t="shared" si="2"/>
        <v>70.205298029408141</v>
      </c>
    </row>
    <row r="23" spans="1:14">
      <c r="A23" s="61"/>
      <c r="B23" s="94" t="s">
        <v>59</v>
      </c>
      <c r="C23" s="123" t="s">
        <v>60</v>
      </c>
      <c r="D23" s="17">
        <v>0</v>
      </c>
      <c r="E23" s="18">
        <v>0</v>
      </c>
      <c r="F23" s="18">
        <v>0</v>
      </c>
      <c r="G23" s="18">
        <v>0</v>
      </c>
      <c r="H23" s="18"/>
      <c r="I23" s="18">
        <v>0</v>
      </c>
      <c r="J23" s="18">
        <f t="shared" si="0"/>
        <v>0</v>
      </c>
      <c r="K23" s="17">
        <v>0</v>
      </c>
      <c r="L23" s="18">
        <v>0</v>
      </c>
      <c r="M23" s="18">
        <f t="shared" si="1"/>
        <v>0</v>
      </c>
      <c r="N23" s="19"/>
    </row>
    <row r="24" spans="1:14">
      <c r="A24" s="61"/>
      <c r="B24" s="94" t="s">
        <v>61</v>
      </c>
      <c r="C24" s="123" t="s">
        <v>62</v>
      </c>
      <c r="D24" s="17">
        <v>18800000</v>
      </c>
      <c r="E24" s="18">
        <v>0</v>
      </c>
      <c r="F24" s="18">
        <v>202000000</v>
      </c>
      <c r="G24" s="18">
        <v>0</v>
      </c>
      <c r="H24" s="296">
        <v>202000000</v>
      </c>
      <c r="I24" s="18">
        <v>0</v>
      </c>
      <c r="J24" s="18">
        <f t="shared" si="0"/>
        <v>0</v>
      </c>
      <c r="K24" s="297">
        <v>61220201</v>
      </c>
      <c r="L24" s="18">
        <v>0</v>
      </c>
      <c r="M24" s="18">
        <f t="shared" si="1"/>
        <v>140779799</v>
      </c>
      <c r="N24" s="19">
        <f t="shared" si="2"/>
        <v>30.307030198019802</v>
      </c>
    </row>
    <row r="25" spans="1:14">
      <c r="A25" s="61"/>
      <c r="B25" s="124"/>
      <c r="C25" s="125" t="s">
        <v>145</v>
      </c>
      <c r="D25" s="20">
        <v>18800000</v>
      </c>
      <c r="E25" s="21">
        <v>0</v>
      </c>
      <c r="F25" s="21">
        <v>202000000</v>
      </c>
      <c r="G25" s="21">
        <v>0</v>
      </c>
      <c r="H25" s="21">
        <f>SUM(H23:H24)</f>
        <v>202000000</v>
      </c>
      <c r="I25" s="21">
        <v>0</v>
      </c>
      <c r="J25" s="21">
        <f>SUM(J23:J24)</f>
        <v>0</v>
      </c>
      <c r="K25" s="21">
        <f>SUM(K23:K24)</f>
        <v>61220201</v>
      </c>
      <c r="L25" s="21">
        <v>0</v>
      </c>
      <c r="M25" s="21">
        <f>SUM(M23:M24)</f>
        <v>140779799</v>
      </c>
      <c r="N25" s="1">
        <f t="shared" si="2"/>
        <v>30.307030198019802</v>
      </c>
    </row>
    <row r="26" spans="1:14">
      <c r="A26" s="61"/>
      <c r="B26" s="94" t="s">
        <v>59</v>
      </c>
      <c r="C26" s="123" t="s">
        <v>60</v>
      </c>
      <c r="D26" s="17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f t="shared" ref="J26:J27" si="3">H26-F26</f>
        <v>0</v>
      </c>
      <c r="K26" s="17"/>
      <c r="L26" s="18">
        <v>0</v>
      </c>
      <c r="M26" s="18">
        <f t="shared" si="1"/>
        <v>0</v>
      </c>
      <c r="N26" s="19"/>
    </row>
    <row r="27" spans="1:14">
      <c r="A27" s="61"/>
      <c r="B27" s="94" t="s">
        <v>61</v>
      </c>
      <c r="C27" s="123" t="s">
        <v>62</v>
      </c>
      <c r="D27" s="17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f t="shared" si="3"/>
        <v>0</v>
      </c>
      <c r="K27" s="17"/>
      <c r="L27" s="18">
        <v>0</v>
      </c>
      <c r="M27" s="18">
        <f t="shared" si="1"/>
        <v>0</v>
      </c>
      <c r="N27" s="19"/>
    </row>
    <row r="28" spans="1:14">
      <c r="A28" s="61"/>
      <c r="B28" s="124"/>
      <c r="C28" s="125" t="s">
        <v>146</v>
      </c>
      <c r="D28" s="20">
        <v>0</v>
      </c>
      <c r="E28" s="21">
        <v>0</v>
      </c>
      <c r="F28" s="21">
        <v>0</v>
      </c>
      <c r="G28" s="21">
        <v>0</v>
      </c>
      <c r="H28" s="21">
        <f>SUM(H26:H27)</f>
        <v>0</v>
      </c>
      <c r="I28" s="21">
        <v>0</v>
      </c>
      <c r="J28" s="21">
        <f>SUM(J26:J27)</f>
        <v>0</v>
      </c>
      <c r="K28" s="21">
        <f>SUM(K26:K27)</f>
        <v>0</v>
      </c>
      <c r="L28" s="21">
        <v>0</v>
      </c>
      <c r="M28" s="21">
        <f>SUM(M26:M27)</f>
        <v>0</v>
      </c>
      <c r="N28" s="19"/>
    </row>
    <row r="29" spans="1:14">
      <c r="A29" s="61"/>
      <c r="B29" s="126"/>
      <c r="C29" s="127" t="s">
        <v>147</v>
      </c>
      <c r="D29" s="128">
        <v>18800000</v>
      </c>
      <c r="E29" s="129">
        <v>0</v>
      </c>
      <c r="F29" s="129">
        <v>202000000</v>
      </c>
      <c r="G29" s="129">
        <v>0</v>
      </c>
      <c r="H29" s="129">
        <f>H25+H28</f>
        <v>202000000</v>
      </c>
      <c r="I29" s="129">
        <v>0</v>
      </c>
      <c r="J29" s="129">
        <f>J25+J28</f>
        <v>0</v>
      </c>
      <c r="K29" s="129">
        <f>K25+K28</f>
        <v>61220201</v>
      </c>
      <c r="L29" s="129">
        <v>0</v>
      </c>
      <c r="M29" s="129">
        <f>M25+M28</f>
        <v>140779799</v>
      </c>
      <c r="N29" s="291">
        <f t="shared" si="2"/>
        <v>30.307030198019802</v>
      </c>
    </row>
    <row r="30" spans="1:14">
      <c r="A30" s="61"/>
      <c r="B30" s="126"/>
      <c r="C30" s="127" t="s">
        <v>148</v>
      </c>
      <c r="D30" s="128">
        <v>687057592.02999997</v>
      </c>
      <c r="E30" s="129">
        <v>28.7</v>
      </c>
      <c r="F30" s="129">
        <v>830742000</v>
      </c>
      <c r="G30" s="129">
        <v>28.7</v>
      </c>
      <c r="H30" s="129">
        <f>H22+H29</f>
        <v>898542000</v>
      </c>
      <c r="I30" s="129">
        <v>28.7</v>
      </c>
      <c r="J30" s="129">
        <f>J22+J29</f>
        <v>67800000</v>
      </c>
      <c r="K30" s="129">
        <f>K22+K29</f>
        <v>550229588</v>
      </c>
      <c r="L30" s="129">
        <v>28.7</v>
      </c>
      <c r="M30" s="129">
        <f>M22+M29</f>
        <v>348312412</v>
      </c>
      <c r="N30" s="291">
        <f t="shared" si="2"/>
        <v>61.235822922022564</v>
      </c>
    </row>
    <row r="31" spans="1:14">
      <c r="A31" s="61"/>
      <c r="B31" s="124"/>
      <c r="C31" s="125" t="s">
        <v>149</v>
      </c>
      <c r="D31" s="20">
        <v>0</v>
      </c>
      <c r="E31" s="21"/>
      <c r="F31" s="21"/>
      <c r="G31" s="21"/>
      <c r="H31" s="21"/>
      <c r="I31" s="21"/>
      <c r="J31" s="21"/>
      <c r="K31" s="20">
        <v>0</v>
      </c>
      <c r="L31" s="21"/>
      <c r="M31" s="21"/>
      <c r="N31" s="1"/>
    </row>
    <row r="32" spans="1:14">
      <c r="A32" s="61"/>
      <c r="B32" s="124"/>
      <c r="C32" s="125" t="s">
        <v>150</v>
      </c>
      <c r="D32" s="20">
        <v>0</v>
      </c>
      <c r="E32" s="21"/>
      <c r="F32" s="21"/>
      <c r="G32" s="21"/>
      <c r="H32" s="21"/>
      <c r="I32" s="21"/>
      <c r="J32" s="21"/>
      <c r="K32" s="20">
        <v>0</v>
      </c>
      <c r="L32" s="21"/>
      <c r="M32" s="21"/>
      <c r="N32" s="1"/>
    </row>
    <row r="33" spans="1:14" ht="15.75" thickBot="1">
      <c r="A33" s="61"/>
      <c r="B33" s="126"/>
      <c r="C33" s="127" t="s">
        <v>151</v>
      </c>
      <c r="D33" s="128">
        <v>687057592.02999997</v>
      </c>
      <c r="E33" s="129"/>
      <c r="F33" s="129"/>
      <c r="G33" s="129"/>
      <c r="H33" s="129"/>
      <c r="I33" s="129"/>
      <c r="J33" s="129"/>
      <c r="K33" s="128">
        <f>K30+K31+K32</f>
        <v>550229588</v>
      </c>
      <c r="L33" s="129"/>
      <c r="M33" s="129"/>
      <c r="N33" s="130"/>
    </row>
    <row r="34" spans="1:14" ht="15.75" thickTop="1">
      <c r="A34" s="61"/>
      <c r="B34" s="352" t="s">
        <v>152</v>
      </c>
      <c r="C34" s="352"/>
      <c r="D34" s="22"/>
      <c r="E34" s="23"/>
      <c r="F34" s="22"/>
      <c r="G34" s="23"/>
      <c r="H34" s="22"/>
      <c r="I34" s="23"/>
      <c r="J34" s="24"/>
      <c r="K34" s="22"/>
      <c r="L34" s="23"/>
      <c r="M34" s="22"/>
      <c r="N34" s="25"/>
    </row>
    <row r="35" spans="1:14">
      <c r="A35" s="61"/>
      <c r="B35" s="93" t="s">
        <v>43</v>
      </c>
      <c r="C35" s="15" t="s">
        <v>28</v>
      </c>
      <c r="D35" s="11"/>
      <c r="E35" s="12"/>
      <c r="F35" s="11"/>
      <c r="G35" s="12"/>
      <c r="H35" s="11"/>
      <c r="I35" s="12"/>
      <c r="J35" s="16"/>
      <c r="K35" s="11"/>
      <c r="L35" s="12"/>
      <c r="M35" s="11"/>
      <c r="N35" s="14"/>
    </row>
    <row r="36" spans="1:14">
      <c r="A36" s="61"/>
      <c r="B36" s="94"/>
      <c r="C36" s="131" t="s">
        <v>153</v>
      </c>
      <c r="D36" s="128">
        <v>668257592.02999997</v>
      </c>
      <c r="E36" s="129">
        <v>97.3</v>
      </c>
      <c r="F36" s="129">
        <v>628742000</v>
      </c>
      <c r="G36" s="129">
        <v>75.7</v>
      </c>
      <c r="H36" s="129">
        <f>SUM(H38:H39)</f>
        <v>696542000</v>
      </c>
      <c r="I36" s="129">
        <v>75.7</v>
      </c>
      <c r="J36" s="129">
        <f>SUM(J38:J39)</f>
        <v>67800000</v>
      </c>
      <c r="K36" s="129">
        <f>SUM(K38:K39)</f>
        <v>489009387</v>
      </c>
      <c r="L36" s="129">
        <v>100</v>
      </c>
      <c r="M36" s="129">
        <f>SUM(M38:M39)</f>
        <v>207532613</v>
      </c>
      <c r="N36" s="129">
        <f>K36/H36*100</f>
        <v>70.205298029408141</v>
      </c>
    </row>
    <row r="37" spans="1:14">
      <c r="A37" s="61"/>
      <c r="B37" s="94" t="s">
        <v>154</v>
      </c>
      <c r="C37" s="26" t="s">
        <v>155</v>
      </c>
      <c r="D37" s="17"/>
      <c r="E37" s="18"/>
      <c r="F37" s="18"/>
      <c r="G37" s="18"/>
      <c r="H37" s="18"/>
      <c r="I37" s="18"/>
      <c r="J37" s="18"/>
      <c r="K37" s="17"/>
      <c r="L37" s="18"/>
      <c r="M37" s="18"/>
      <c r="N37" s="19"/>
    </row>
    <row r="38" spans="1:14">
      <c r="A38" s="61"/>
      <c r="B38" s="94" t="s">
        <v>105</v>
      </c>
      <c r="C38" s="26" t="s">
        <v>106</v>
      </c>
      <c r="D38" s="17">
        <v>627426511.02999997</v>
      </c>
      <c r="E38" s="18">
        <v>91.3</v>
      </c>
      <c r="F38" s="18">
        <v>547922000</v>
      </c>
      <c r="G38" s="18">
        <v>66</v>
      </c>
      <c r="H38" s="296">
        <v>614922000</v>
      </c>
      <c r="I38" s="18">
        <v>65.900000000000006</v>
      </c>
      <c r="J38" s="18">
        <f t="shared" ref="J38:J39" si="4">H38-F38</f>
        <v>67000000</v>
      </c>
      <c r="K38" s="297">
        <v>479967561</v>
      </c>
      <c r="L38" s="18">
        <v>99.7</v>
      </c>
      <c r="M38" s="18">
        <f t="shared" ref="M38:M39" si="5">H38-K38</f>
        <v>134954439</v>
      </c>
      <c r="N38" s="19">
        <f>K38/H38*100</f>
        <v>78.053405309941752</v>
      </c>
    </row>
    <row r="39" spans="1:14" ht="18.75" customHeight="1">
      <c r="A39" s="61"/>
      <c r="B39" s="94" t="s">
        <v>108</v>
      </c>
      <c r="C39" s="26" t="s">
        <v>156</v>
      </c>
      <c r="D39" s="17">
        <v>40831081</v>
      </c>
      <c r="E39" s="18">
        <v>5.9</v>
      </c>
      <c r="F39" s="18">
        <v>80820000</v>
      </c>
      <c r="G39" s="18">
        <v>9.6999999999999993</v>
      </c>
      <c r="H39" s="296">
        <v>81620000</v>
      </c>
      <c r="I39" s="18">
        <v>9.8000000000000007</v>
      </c>
      <c r="J39" s="18">
        <f t="shared" si="4"/>
        <v>800000</v>
      </c>
      <c r="K39" s="297">
        <v>9041826</v>
      </c>
      <c r="L39" s="18">
        <v>0.3</v>
      </c>
      <c r="M39" s="18">
        <f t="shared" si="5"/>
        <v>72578174</v>
      </c>
      <c r="N39" s="19">
        <f>K39/H39*100</f>
        <v>11.077953932859593</v>
      </c>
    </row>
    <row r="40" spans="1:14">
      <c r="A40" s="61"/>
      <c r="B40" s="94"/>
      <c r="C40" s="131" t="s">
        <v>157</v>
      </c>
      <c r="D40" s="128">
        <v>18800000</v>
      </c>
      <c r="E40" s="129">
        <v>2.7</v>
      </c>
      <c r="F40" s="129">
        <v>202000000</v>
      </c>
      <c r="G40" s="129">
        <v>24.3</v>
      </c>
      <c r="H40" s="129">
        <f>H44+H46</f>
        <v>202000000</v>
      </c>
      <c r="I40" s="129">
        <v>24.3</v>
      </c>
      <c r="J40" s="129">
        <f t="shared" ref="J40:K40" si="6">J44+J46</f>
        <v>0</v>
      </c>
      <c r="K40" s="129">
        <f t="shared" si="6"/>
        <v>61220201</v>
      </c>
      <c r="L40" s="129">
        <v>0</v>
      </c>
      <c r="M40" s="129">
        <f>M44+M46</f>
        <v>140779799</v>
      </c>
      <c r="N40" s="129">
        <f>K40/H40*100</f>
        <v>30.307030198019802</v>
      </c>
    </row>
    <row r="41" spans="1:14">
      <c r="A41" s="61"/>
      <c r="B41" s="94" t="s">
        <v>154</v>
      </c>
      <c r="C41" s="26" t="s">
        <v>155</v>
      </c>
      <c r="D41" s="17"/>
      <c r="E41" s="18"/>
      <c r="F41" s="18"/>
      <c r="G41" s="18"/>
      <c r="H41" s="18"/>
      <c r="I41" s="18"/>
      <c r="J41" s="18"/>
      <c r="K41" s="17"/>
      <c r="L41" s="18"/>
      <c r="M41" s="18"/>
      <c r="N41" s="19"/>
    </row>
    <row r="42" spans="1:14">
      <c r="A42" s="61"/>
      <c r="B42" s="94" t="s">
        <v>158</v>
      </c>
      <c r="C42" s="26" t="s">
        <v>159</v>
      </c>
      <c r="D42" s="17">
        <v>0</v>
      </c>
      <c r="E42" s="18">
        <v>0</v>
      </c>
      <c r="F42" s="18">
        <v>202000000</v>
      </c>
      <c r="G42" s="18">
        <v>24.3</v>
      </c>
      <c r="H42" s="296">
        <v>202000000</v>
      </c>
      <c r="I42" s="18">
        <v>24.3</v>
      </c>
      <c r="J42" s="18">
        <f t="shared" ref="J42:J43" si="7">H42-F42</f>
        <v>0</v>
      </c>
      <c r="K42" s="297">
        <v>61220201</v>
      </c>
      <c r="L42" s="18">
        <v>0</v>
      </c>
      <c r="M42" s="18">
        <f t="shared" ref="M42:M43" si="8">H42-K42</f>
        <v>140779799</v>
      </c>
      <c r="N42" s="19">
        <f>K42/H42*100</f>
        <v>30.307030198019802</v>
      </c>
    </row>
    <row r="43" spans="1:14">
      <c r="A43" s="61"/>
      <c r="B43" s="94" t="s">
        <v>111</v>
      </c>
      <c r="C43" s="26" t="s">
        <v>112</v>
      </c>
      <c r="D43" s="17">
        <v>18800000</v>
      </c>
      <c r="E43" s="18">
        <v>2.7</v>
      </c>
      <c r="F43" s="18">
        <v>0</v>
      </c>
      <c r="G43" s="18">
        <v>0</v>
      </c>
      <c r="H43" s="18">
        <v>0</v>
      </c>
      <c r="I43" s="18">
        <v>0</v>
      </c>
      <c r="J43" s="18">
        <f t="shared" si="7"/>
        <v>0</v>
      </c>
      <c r="K43" s="17">
        <v>0</v>
      </c>
      <c r="L43" s="18">
        <v>0</v>
      </c>
      <c r="M43" s="18">
        <f t="shared" si="8"/>
        <v>0</v>
      </c>
      <c r="N43" s="19"/>
    </row>
    <row r="44" spans="1:14" ht="18.75" customHeight="1">
      <c r="A44" s="61"/>
      <c r="B44" s="94"/>
      <c r="C44" s="27" t="s">
        <v>145</v>
      </c>
      <c r="D44" s="20">
        <v>18800000</v>
      </c>
      <c r="E44" s="21">
        <v>2.7</v>
      </c>
      <c r="F44" s="21">
        <v>202000000</v>
      </c>
      <c r="G44" s="21">
        <v>24.3</v>
      </c>
      <c r="H44" s="21">
        <f>SUM(H42:H43)</f>
        <v>202000000</v>
      </c>
      <c r="I44" s="21">
        <v>24.3</v>
      </c>
      <c r="J44" s="21">
        <f t="shared" ref="J44:K44" si="9">SUM(J42:J43)</f>
        <v>0</v>
      </c>
      <c r="K44" s="21">
        <f t="shared" si="9"/>
        <v>61220201</v>
      </c>
      <c r="L44" s="21">
        <v>0</v>
      </c>
      <c r="M44" s="21">
        <f>SUM(M42:M43)</f>
        <v>140779799</v>
      </c>
      <c r="N44" s="1">
        <f>K44/H44*100</f>
        <v>30.307030198019802</v>
      </c>
    </row>
    <row r="45" spans="1:14">
      <c r="A45" s="61"/>
      <c r="B45" s="94" t="s">
        <v>154</v>
      </c>
      <c r="C45" s="26" t="s">
        <v>155</v>
      </c>
      <c r="D45" s="17"/>
      <c r="E45" s="18"/>
      <c r="F45" s="18"/>
      <c r="G45" s="18"/>
      <c r="H45" s="18"/>
      <c r="I45" s="18"/>
      <c r="J45" s="18"/>
      <c r="K45" s="17"/>
      <c r="L45" s="18"/>
      <c r="M45" s="18"/>
      <c r="N45" s="19"/>
    </row>
    <row r="46" spans="1:14">
      <c r="A46" s="61"/>
      <c r="B46" s="94"/>
      <c r="C46" s="27" t="s">
        <v>146</v>
      </c>
      <c r="D46" s="20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0">
        <v>0</v>
      </c>
      <c r="L46" s="21">
        <v>0</v>
      </c>
      <c r="M46" s="21">
        <v>0</v>
      </c>
      <c r="N46" s="1"/>
    </row>
    <row r="47" spans="1:14">
      <c r="A47" s="61"/>
      <c r="B47" s="94" t="s">
        <v>154</v>
      </c>
      <c r="C47" s="26" t="s">
        <v>155</v>
      </c>
      <c r="D47" s="17"/>
      <c r="E47" s="18"/>
      <c r="F47" s="18"/>
      <c r="G47" s="18"/>
      <c r="H47" s="18"/>
      <c r="I47" s="18"/>
      <c r="J47" s="18"/>
      <c r="K47" s="17"/>
      <c r="L47" s="18"/>
      <c r="M47" s="18"/>
      <c r="N47" s="19"/>
    </row>
    <row r="48" spans="1:14">
      <c r="A48" s="61"/>
      <c r="B48" s="94" t="s">
        <v>154</v>
      </c>
      <c r="C48" s="26" t="s">
        <v>155</v>
      </c>
      <c r="D48" s="17"/>
      <c r="E48" s="18"/>
      <c r="F48" s="18"/>
      <c r="G48" s="18"/>
      <c r="H48" s="18"/>
      <c r="I48" s="18"/>
      <c r="J48" s="18"/>
      <c r="K48" s="17"/>
      <c r="L48" s="18"/>
      <c r="M48" s="18"/>
      <c r="N48" s="19"/>
    </row>
    <row r="49" spans="1:14" ht="15.75" thickBot="1">
      <c r="A49" s="61"/>
      <c r="B49" s="94"/>
      <c r="C49" s="132" t="s">
        <v>151</v>
      </c>
      <c r="D49" s="133">
        <v>687057592.02999997</v>
      </c>
      <c r="E49" s="134"/>
      <c r="F49" s="134">
        <v>830742000</v>
      </c>
      <c r="G49" s="134"/>
      <c r="H49" s="134">
        <f>H36+H40</f>
        <v>898542000</v>
      </c>
      <c r="I49" s="134"/>
      <c r="J49" s="134">
        <f>J44+J46</f>
        <v>0</v>
      </c>
      <c r="K49" s="134">
        <f>K36+K40</f>
        <v>550229588</v>
      </c>
      <c r="L49" s="134"/>
      <c r="M49" s="134">
        <f>M36+M40</f>
        <v>348312412</v>
      </c>
      <c r="N49" s="314">
        <f>K49/H49*100</f>
        <v>61.235822922022564</v>
      </c>
    </row>
    <row r="50" spans="1:14" ht="15.75" thickTop="1">
      <c r="A50" s="61"/>
      <c r="B50" s="427"/>
      <c r="C50" s="427"/>
      <c r="D50" s="427"/>
      <c r="E50" s="427"/>
      <c r="F50" s="427"/>
      <c r="G50" s="427"/>
      <c r="H50" s="427"/>
      <c r="I50" s="427"/>
      <c r="J50" s="427"/>
      <c r="K50" s="427"/>
      <c r="L50" s="427"/>
      <c r="M50" s="427"/>
      <c r="N50" s="427"/>
    </row>
    <row r="51" spans="1:14">
      <c r="A51" s="61"/>
      <c r="B51" s="62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</row>
    <row r="52" spans="1:14" ht="24.75" customHeight="1">
      <c r="A52" s="3"/>
      <c r="B52" s="410" t="s">
        <v>160</v>
      </c>
      <c r="C52" s="60" t="s">
        <v>566</v>
      </c>
      <c r="D52" s="413" t="s">
        <v>69</v>
      </c>
      <c r="E52" s="414"/>
      <c r="F52" s="46" t="s">
        <v>70</v>
      </c>
      <c r="G52" s="419"/>
      <c r="H52" s="420"/>
      <c r="I52" s="420"/>
      <c r="J52" s="420"/>
      <c r="K52" s="420"/>
      <c r="L52" s="420"/>
      <c r="M52" s="421"/>
      <c r="N52" s="3"/>
    </row>
    <row r="53" spans="1:14" ht="21" customHeight="1">
      <c r="A53" s="3"/>
      <c r="B53" s="411"/>
      <c r="C53" s="44" t="s">
        <v>412</v>
      </c>
      <c r="D53" s="415"/>
      <c r="E53" s="416"/>
      <c r="F53" s="44" t="s">
        <v>71</v>
      </c>
      <c r="G53" s="402"/>
      <c r="H53" s="403"/>
      <c r="I53" s="403"/>
      <c r="J53" s="403"/>
      <c r="K53" s="403"/>
      <c r="L53" s="403"/>
      <c r="M53" s="422"/>
      <c r="N53" s="3"/>
    </row>
    <row r="54" spans="1:14" ht="22.5" customHeight="1">
      <c r="A54" s="3"/>
      <c r="B54" s="412"/>
      <c r="C54" s="47" t="s">
        <v>413</v>
      </c>
      <c r="D54" s="417"/>
      <c r="E54" s="418"/>
      <c r="F54" s="47" t="s">
        <v>72</v>
      </c>
      <c r="G54" s="423"/>
      <c r="H54" s="424"/>
      <c r="I54" s="424"/>
      <c r="J54" s="424"/>
      <c r="K54" s="424"/>
      <c r="L54" s="424"/>
      <c r="M54" s="425"/>
      <c r="N54" s="3"/>
    </row>
  </sheetData>
  <mergeCells count="26">
    <mergeCell ref="A5:A6"/>
    <mergeCell ref="B52:B54"/>
    <mergeCell ref="D52:E54"/>
    <mergeCell ref="B13:C13"/>
    <mergeCell ref="B34:C34"/>
    <mergeCell ref="B50:N50"/>
    <mergeCell ref="N10:N11"/>
    <mergeCell ref="C8:E8"/>
    <mergeCell ref="F8:G8"/>
    <mergeCell ref="H8:N8"/>
    <mergeCell ref="B9:C12"/>
    <mergeCell ref="D9:N9"/>
    <mergeCell ref="F10:G10"/>
    <mergeCell ref="G52:M52"/>
    <mergeCell ref="G53:M53"/>
    <mergeCell ref="G54:M54"/>
    <mergeCell ref="H10:I10"/>
    <mergeCell ref="K10:L10"/>
    <mergeCell ref="M10:M11"/>
    <mergeCell ref="B2:N2"/>
    <mergeCell ref="B3:N3"/>
    <mergeCell ref="B4:N4"/>
    <mergeCell ref="B6:B7"/>
    <mergeCell ref="C6:E7"/>
    <mergeCell ref="F6:G7"/>
    <mergeCell ref="H6:N7"/>
  </mergeCells>
  <pageMargins left="0.17" right="0.17" top="0.17" bottom="0.17" header="0.17" footer="0.17"/>
  <pageSetup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4C152-40F7-4771-9A3D-68D63F59C142}">
  <dimension ref="A1:T28"/>
  <sheetViews>
    <sheetView topLeftCell="B1" workbookViewId="0">
      <selection activeCell="L24" sqref="L24:M24"/>
    </sheetView>
  </sheetViews>
  <sheetFormatPr defaultRowHeight="15"/>
  <cols>
    <col min="1" max="1" width="2.7109375" hidden="1" customWidth="1"/>
    <col min="2" max="2" width="0.140625" customWidth="1"/>
    <col min="3" max="3" width="4.5703125" customWidth="1"/>
    <col min="4" max="4" width="1.28515625" customWidth="1"/>
    <col min="5" max="5" width="4.7109375" customWidth="1"/>
    <col min="6" max="6" width="31.42578125" customWidth="1"/>
    <col min="7" max="7" width="6.140625" customWidth="1"/>
    <col min="8" max="8" width="12.5703125" customWidth="1"/>
    <col min="9" max="9" width="7.42578125" customWidth="1"/>
    <col min="10" max="10" width="13.140625" customWidth="1"/>
    <col min="11" max="11" width="8.7109375" customWidth="1"/>
    <col min="12" max="12" width="9" customWidth="1"/>
    <col min="13" max="13" width="11.140625" customWidth="1"/>
    <col min="14" max="14" width="10.5703125" customWidth="1"/>
    <col min="15" max="15" width="10.28515625" customWidth="1"/>
    <col min="16" max="16" width="4.5703125" hidden="1" customWidth="1"/>
    <col min="17" max="17" width="4.85546875" hidden="1" customWidth="1"/>
    <col min="18" max="18" width="7.7109375" customWidth="1"/>
    <col min="19" max="19" width="11.5703125" customWidth="1"/>
    <col min="20" max="20" width="11.140625" customWidth="1"/>
  </cols>
  <sheetData>
    <row r="1" spans="1:20" ht="20.100000000000001" customHeight="1">
      <c r="A1" s="63"/>
      <c r="B1" s="63"/>
      <c r="C1" s="64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18" customHeight="1">
      <c r="A2" s="3"/>
      <c r="B2" s="3"/>
      <c r="C2" s="368" t="s">
        <v>309</v>
      </c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"/>
    </row>
    <row r="3" spans="1:20" ht="21" customHeight="1" thickBot="1">
      <c r="A3" s="3"/>
      <c r="B3" s="3"/>
      <c r="C3" s="369" t="s">
        <v>559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</row>
    <row r="4" spans="1:20" ht="19.5" customHeight="1" thickTop="1" thickBot="1">
      <c r="A4" s="377"/>
      <c r="B4" s="377"/>
      <c r="C4" s="371" t="s">
        <v>75</v>
      </c>
      <c r="D4" s="372" t="s">
        <v>27</v>
      </c>
      <c r="E4" s="372"/>
      <c r="F4" s="372" t="s">
        <v>118</v>
      </c>
      <c r="G4" s="372" t="s">
        <v>76</v>
      </c>
      <c r="H4" s="373" t="s">
        <v>77</v>
      </c>
      <c r="I4" s="372" t="s">
        <v>8</v>
      </c>
      <c r="J4" s="372" t="s">
        <v>78</v>
      </c>
      <c r="K4" s="374" t="s">
        <v>79</v>
      </c>
      <c r="L4" s="374"/>
      <c r="M4" s="374"/>
      <c r="N4" s="374"/>
      <c r="O4" s="374"/>
      <c r="P4" s="374"/>
      <c r="Q4" s="374"/>
      <c r="R4" s="374"/>
      <c r="S4" s="374"/>
      <c r="T4" s="374"/>
    </row>
    <row r="5" spans="1:20" ht="15" customHeight="1" thickTop="1" thickBot="1">
      <c r="A5" s="377"/>
      <c r="B5" s="377"/>
      <c r="C5" s="371"/>
      <c r="D5" s="372"/>
      <c r="E5" s="372"/>
      <c r="F5" s="372"/>
      <c r="G5" s="372"/>
      <c r="H5" s="373"/>
      <c r="I5" s="372"/>
      <c r="J5" s="372"/>
      <c r="K5" s="101" t="s">
        <v>59</v>
      </c>
      <c r="L5" s="101" t="s">
        <v>61</v>
      </c>
      <c r="M5" s="101" t="s">
        <v>44</v>
      </c>
      <c r="N5" s="101" t="s">
        <v>46</v>
      </c>
      <c r="O5" s="101" t="s">
        <v>48</v>
      </c>
      <c r="P5" s="101" t="s">
        <v>50</v>
      </c>
      <c r="Q5" s="101" t="s">
        <v>52</v>
      </c>
      <c r="R5" s="101" t="s">
        <v>54</v>
      </c>
      <c r="S5" s="267" t="s">
        <v>56</v>
      </c>
      <c r="T5" s="102" t="s">
        <v>80</v>
      </c>
    </row>
    <row r="6" spans="1:20" ht="51" customHeight="1" thickTop="1">
      <c r="A6" s="3"/>
      <c r="B6" s="3"/>
      <c r="C6" s="371"/>
      <c r="D6" s="372"/>
      <c r="E6" s="372"/>
      <c r="F6" s="372"/>
      <c r="G6" s="372"/>
      <c r="H6" s="373"/>
      <c r="I6" s="103" t="s">
        <v>81</v>
      </c>
      <c r="J6" s="372"/>
      <c r="K6" s="104" t="s">
        <v>310</v>
      </c>
      <c r="L6" s="104" t="s">
        <v>311</v>
      </c>
      <c r="M6" s="104" t="s">
        <v>84</v>
      </c>
      <c r="N6" s="104" t="s">
        <v>312</v>
      </c>
      <c r="O6" s="104" t="s">
        <v>313</v>
      </c>
      <c r="P6" s="104" t="s">
        <v>314</v>
      </c>
      <c r="Q6" s="104" t="s">
        <v>315</v>
      </c>
      <c r="R6" s="104" t="s">
        <v>316</v>
      </c>
      <c r="S6" s="268" t="s">
        <v>90</v>
      </c>
      <c r="T6" s="105" t="s">
        <v>80</v>
      </c>
    </row>
    <row r="7" spans="1:20" ht="23.1" customHeight="1">
      <c r="A7" s="3"/>
      <c r="B7" s="3"/>
      <c r="C7" s="106" t="s">
        <v>5</v>
      </c>
      <c r="D7" s="428" t="s">
        <v>29</v>
      </c>
      <c r="E7" s="428"/>
      <c r="F7" s="252" t="s">
        <v>30</v>
      </c>
      <c r="G7" s="107" t="s">
        <v>91</v>
      </c>
      <c r="H7" s="108" t="s">
        <v>92</v>
      </c>
      <c r="I7" s="107">
        <v>2025</v>
      </c>
      <c r="J7" s="109" t="s">
        <v>93</v>
      </c>
      <c r="K7" s="110">
        <v>2601000</v>
      </c>
      <c r="L7" s="110">
        <v>90248000</v>
      </c>
      <c r="M7" s="110">
        <v>1174240000</v>
      </c>
      <c r="N7" s="110">
        <v>194000000</v>
      </c>
      <c r="O7" s="110">
        <v>200755000</v>
      </c>
      <c r="P7" s="110">
        <v>0</v>
      </c>
      <c r="Q7" s="110">
        <v>0</v>
      </c>
      <c r="R7" s="110">
        <v>3500000</v>
      </c>
      <c r="S7" s="269">
        <v>10000000</v>
      </c>
      <c r="T7" s="111">
        <f t="shared" ref="T7:T21" si="0">SUM(K7:S7)</f>
        <v>1675344000</v>
      </c>
    </row>
    <row r="8" spans="1:20" ht="23.1" customHeight="1">
      <c r="A8" s="3"/>
      <c r="B8" s="3"/>
      <c r="C8" s="106" t="s">
        <v>5</v>
      </c>
      <c r="D8" s="428" t="s">
        <v>29</v>
      </c>
      <c r="E8" s="428"/>
      <c r="F8" s="252" t="s">
        <v>30</v>
      </c>
      <c r="G8" s="107" t="s">
        <v>91</v>
      </c>
      <c r="H8" s="108" t="s">
        <v>92</v>
      </c>
      <c r="I8" s="107">
        <v>2025</v>
      </c>
      <c r="J8" s="109" t="s">
        <v>94</v>
      </c>
      <c r="K8" s="269">
        <v>6601000</v>
      </c>
      <c r="L8" s="269">
        <v>86248000</v>
      </c>
      <c r="M8" s="269">
        <v>1172240000</v>
      </c>
      <c r="N8" s="269">
        <v>192780000</v>
      </c>
      <c r="O8" s="269">
        <v>210613000</v>
      </c>
      <c r="P8" s="269"/>
      <c r="Q8" s="269"/>
      <c r="R8" s="269">
        <v>3500000</v>
      </c>
      <c r="S8" s="269">
        <v>20817220</v>
      </c>
      <c r="T8" s="111">
        <f t="shared" si="0"/>
        <v>1692799220</v>
      </c>
    </row>
    <row r="9" spans="1:20" ht="23.1" customHeight="1">
      <c r="A9" s="3"/>
      <c r="B9" s="3"/>
      <c r="C9" s="106" t="s">
        <v>5</v>
      </c>
      <c r="D9" s="428" t="s">
        <v>29</v>
      </c>
      <c r="E9" s="428"/>
      <c r="F9" s="252" t="s">
        <v>30</v>
      </c>
      <c r="G9" s="107" t="s">
        <v>91</v>
      </c>
      <c r="H9" s="108" t="s">
        <v>92</v>
      </c>
      <c r="I9" s="107">
        <v>2025</v>
      </c>
      <c r="J9" s="109" t="s">
        <v>95</v>
      </c>
      <c r="K9" s="269">
        <v>2550000</v>
      </c>
      <c r="L9" s="269">
        <v>945600</v>
      </c>
      <c r="M9" s="269">
        <v>738352671</v>
      </c>
      <c r="N9" s="269">
        <v>121303795</v>
      </c>
      <c r="O9" s="269">
        <v>124063429</v>
      </c>
      <c r="P9" s="269"/>
      <c r="Q9" s="269"/>
      <c r="R9" s="269">
        <v>0</v>
      </c>
      <c r="S9" s="269">
        <v>10907960</v>
      </c>
      <c r="T9" s="111">
        <f t="shared" si="0"/>
        <v>998123455</v>
      </c>
    </row>
    <row r="10" spans="1:20" ht="23.1" customHeight="1">
      <c r="A10" s="3"/>
      <c r="B10" s="3"/>
      <c r="C10" s="106" t="s">
        <v>5</v>
      </c>
      <c r="D10" s="428" t="s">
        <v>29</v>
      </c>
      <c r="E10" s="428"/>
      <c r="F10" s="252" t="s">
        <v>30</v>
      </c>
      <c r="G10" s="107" t="s">
        <v>91</v>
      </c>
      <c r="H10" s="108" t="s">
        <v>92</v>
      </c>
      <c r="I10" s="107">
        <v>2025</v>
      </c>
      <c r="J10" s="109" t="s">
        <v>96</v>
      </c>
      <c r="K10" s="269">
        <v>0</v>
      </c>
      <c r="L10" s="269">
        <v>14239200</v>
      </c>
      <c r="M10" s="269"/>
      <c r="N10" s="269"/>
      <c r="O10" s="269">
        <v>18286375</v>
      </c>
      <c r="P10" s="269"/>
      <c r="Q10" s="269"/>
      <c r="R10" s="269">
        <v>0</v>
      </c>
      <c r="S10" s="269">
        <v>0</v>
      </c>
      <c r="T10" s="111">
        <f t="shared" si="0"/>
        <v>32525575</v>
      </c>
    </row>
    <row r="11" spans="1:20" ht="23.1" customHeight="1">
      <c r="A11" s="3"/>
      <c r="B11" s="3"/>
      <c r="C11" s="106" t="s">
        <v>5</v>
      </c>
      <c r="D11" s="428" t="s">
        <v>29</v>
      </c>
      <c r="E11" s="428"/>
      <c r="F11" s="252" t="s">
        <v>30</v>
      </c>
      <c r="G11" s="107" t="s">
        <v>97</v>
      </c>
      <c r="H11" s="108" t="s">
        <v>98</v>
      </c>
      <c r="I11" s="107">
        <v>2025</v>
      </c>
      <c r="J11" s="109" t="s">
        <v>93</v>
      </c>
      <c r="K11" s="269">
        <v>0</v>
      </c>
      <c r="L11" s="269">
        <v>0</v>
      </c>
      <c r="M11" s="269">
        <v>0</v>
      </c>
      <c r="N11" s="269">
        <v>0</v>
      </c>
      <c r="O11" s="269">
        <v>0</v>
      </c>
      <c r="P11" s="269">
        <v>0</v>
      </c>
      <c r="Q11" s="269">
        <v>0</v>
      </c>
      <c r="R11" s="269">
        <v>0</v>
      </c>
      <c r="S11" s="269">
        <v>0</v>
      </c>
      <c r="T11" s="111">
        <f t="shared" si="0"/>
        <v>0</v>
      </c>
    </row>
    <row r="12" spans="1:20" ht="23.1" customHeight="1">
      <c r="A12" s="3"/>
      <c r="B12" s="3"/>
      <c r="C12" s="106" t="s">
        <v>5</v>
      </c>
      <c r="D12" s="428" t="s">
        <v>29</v>
      </c>
      <c r="E12" s="428"/>
      <c r="F12" s="252" t="s">
        <v>30</v>
      </c>
      <c r="G12" s="107" t="s">
        <v>97</v>
      </c>
      <c r="H12" s="108" t="s">
        <v>98</v>
      </c>
      <c r="I12" s="107">
        <v>2025</v>
      </c>
      <c r="J12" s="109" t="s">
        <v>94</v>
      </c>
      <c r="K12" s="269">
        <v>5000000</v>
      </c>
      <c r="L12" s="269">
        <v>0</v>
      </c>
      <c r="M12" s="269">
        <v>0</v>
      </c>
      <c r="N12" s="269">
        <v>0</v>
      </c>
      <c r="O12" s="269">
        <v>0</v>
      </c>
      <c r="P12" s="269">
        <v>0</v>
      </c>
      <c r="Q12" s="269">
        <v>0</v>
      </c>
      <c r="R12" s="269">
        <v>0</v>
      </c>
      <c r="S12" s="269">
        <v>0</v>
      </c>
      <c r="T12" s="111">
        <f t="shared" si="0"/>
        <v>5000000</v>
      </c>
    </row>
    <row r="13" spans="1:20" ht="23.1" customHeight="1">
      <c r="A13" s="3"/>
      <c r="B13" s="3"/>
      <c r="C13" s="106" t="s">
        <v>5</v>
      </c>
      <c r="D13" s="428" t="s">
        <v>29</v>
      </c>
      <c r="E13" s="428"/>
      <c r="F13" s="252" t="s">
        <v>30</v>
      </c>
      <c r="G13" s="107" t="s">
        <v>97</v>
      </c>
      <c r="H13" s="108" t="s">
        <v>98</v>
      </c>
      <c r="I13" s="107">
        <v>2025</v>
      </c>
      <c r="J13" s="109" t="s">
        <v>95</v>
      </c>
      <c r="K13" s="269">
        <v>1305090</v>
      </c>
      <c r="L13" s="269">
        <v>0</v>
      </c>
      <c r="M13" s="269">
        <v>0</v>
      </c>
      <c r="N13" s="269">
        <v>0</v>
      </c>
      <c r="O13" s="269">
        <v>0</v>
      </c>
      <c r="P13" s="269">
        <v>0</v>
      </c>
      <c r="Q13" s="269">
        <v>0</v>
      </c>
      <c r="R13" s="269">
        <v>0</v>
      </c>
      <c r="S13" s="269">
        <v>0</v>
      </c>
      <c r="T13" s="111">
        <f t="shared" si="0"/>
        <v>1305090</v>
      </c>
    </row>
    <row r="14" spans="1:20" ht="23.1" customHeight="1">
      <c r="A14" s="3"/>
      <c r="B14" s="3"/>
      <c r="C14" s="106" t="s">
        <v>5</v>
      </c>
      <c r="D14" s="428" t="s">
        <v>29</v>
      </c>
      <c r="E14" s="428"/>
      <c r="F14" s="252" t="s">
        <v>30</v>
      </c>
      <c r="G14" s="107" t="s">
        <v>97</v>
      </c>
      <c r="H14" s="108" t="s">
        <v>98</v>
      </c>
      <c r="I14" s="107">
        <v>2025</v>
      </c>
      <c r="J14" s="109" t="s">
        <v>96</v>
      </c>
      <c r="K14" s="110">
        <v>0</v>
      </c>
      <c r="L14" s="110">
        <v>0</v>
      </c>
      <c r="M14" s="110">
        <v>0</v>
      </c>
      <c r="N14" s="110">
        <v>0</v>
      </c>
      <c r="O14" s="110">
        <v>0</v>
      </c>
      <c r="P14" s="110">
        <v>0</v>
      </c>
      <c r="Q14" s="110">
        <v>0</v>
      </c>
      <c r="R14" s="110">
        <v>0</v>
      </c>
      <c r="S14" s="269">
        <v>0</v>
      </c>
      <c r="T14" s="111">
        <f t="shared" si="0"/>
        <v>0</v>
      </c>
    </row>
    <row r="15" spans="1:20" ht="23.1" customHeight="1">
      <c r="A15" s="3"/>
      <c r="B15" s="3"/>
      <c r="C15" s="106" t="s">
        <v>5</v>
      </c>
      <c r="D15" s="428" t="s">
        <v>29</v>
      </c>
      <c r="E15" s="428"/>
      <c r="F15" s="252" t="s">
        <v>30</v>
      </c>
      <c r="G15" s="107"/>
      <c r="H15" s="108" t="s">
        <v>80</v>
      </c>
      <c r="I15" s="107">
        <v>2025</v>
      </c>
      <c r="J15" s="109" t="s">
        <v>93</v>
      </c>
      <c r="K15" s="110">
        <v>2601000</v>
      </c>
      <c r="L15" s="110">
        <v>90248000</v>
      </c>
      <c r="M15" s="110">
        <v>1174240000</v>
      </c>
      <c r="N15" s="110">
        <v>194000000</v>
      </c>
      <c r="O15" s="110">
        <v>200755000</v>
      </c>
      <c r="P15" s="110">
        <v>0</v>
      </c>
      <c r="Q15" s="110">
        <v>0</v>
      </c>
      <c r="R15" s="110">
        <v>3500000</v>
      </c>
      <c r="S15" s="269">
        <v>10000000</v>
      </c>
      <c r="T15" s="111">
        <f t="shared" si="0"/>
        <v>1675344000</v>
      </c>
    </row>
    <row r="16" spans="1:20" ht="23.1" customHeight="1">
      <c r="A16" s="3"/>
      <c r="B16" s="3"/>
      <c r="C16" s="106" t="s">
        <v>5</v>
      </c>
      <c r="D16" s="428" t="s">
        <v>29</v>
      </c>
      <c r="E16" s="428"/>
      <c r="F16" s="252" t="s">
        <v>30</v>
      </c>
      <c r="G16" s="107"/>
      <c r="H16" s="108" t="s">
        <v>80</v>
      </c>
      <c r="I16" s="107">
        <v>2025</v>
      </c>
      <c r="J16" s="109" t="s">
        <v>94</v>
      </c>
      <c r="K16" s="110">
        <f>K8+K12</f>
        <v>11601000</v>
      </c>
      <c r="L16" s="265">
        <f t="shared" ref="L16:O16" si="1">L8+L12</f>
        <v>86248000</v>
      </c>
      <c r="M16" s="265">
        <f t="shared" si="1"/>
        <v>1172240000</v>
      </c>
      <c r="N16" s="265">
        <f t="shared" si="1"/>
        <v>192780000</v>
      </c>
      <c r="O16" s="265">
        <f t="shared" si="1"/>
        <v>210613000</v>
      </c>
      <c r="P16" s="110"/>
      <c r="Q16" s="110"/>
      <c r="R16" s="265">
        <f>R8+R12</f>
        <v>3500000</v>
      </c>
      <c r="S16" s="269">
        <f>S8+S12</f>
        <v>20817220</v>
      </c>
      <c r="T16" s="111">
        <f t="shared" si="0"/>
        <v>1697799220</v>
      </c>
    </row>
    <row r="17" spans="1:20" ht="23.1" customHeight="1">
      <c r="A17" s="3"/>
      <c r="B17" s="3"/>
      <c r="C17" s="106" t="s">
        <v>5</v>
      </c>
      <c r="D17" s="428" t="s">
        <v>29</v>
      </c>
      <c r="E17" s="428"/>
      <c r="F17" s="252" t="s">
        <v>30</v>
      </c>
      <c r="G17" s="107"/>
      <c r="H17" s="108" t="s">
        <v>80</v>
      </c>
      <c r="I17" s="107">
        <v>2025</v>
      </c>
      <c r="J17" s="109" t="s">
        <v>95</v>
      </c>
      <c r="K17" s="110">
        <f>K9+K13</f>
        <v>3855090</v>
      </c>
      <c r="L17" s="265">
        <f t="shared" ref="L17:O17" si="2">L9+L13</f>
        <v>945600</v>
      </c>
      <c r="M17" s="265">
        <f t="shared" si="2"/>
        <v>738352671</v>
      </c>
      <c r="N17" s="265">
        <f t="shared" si="2"/>
        <v>121303795</v>
      </c>
      <c r="O17" s="265">
        <f t="shared" si="2"/>
        <v>124063429</v>
      </c>
      <c r="P17" s="110"/>
      <c r="Q17" s="110"/>
      <c r="R17" s="265">
        <f t="shared" ref="R17:S17" si="3">R9+R13</f>
        <v>0</v>
      </c>
      <c r="S17" s="269">
        <f t="shared" si="3"/>
        <v>10907960</v>
      </c>
      <c r="T17" s="111">
        <f t="shared" si="0"/>
        <v>999428545</v>
      </c>
    </row>
    <row r="18" spans="1:20" ht="23.1" customHeight="1">
      <c r="A18" s="3"/>
      <c r="B18" s="3"/>
      <c r="C18" s="106" t="s">
        <v>5</v>
      </c>
      <c r="D18" s="428" t="s">
        <v>29</v>
      </c>
      <c r="E18" s="428"/>
      <c r="F18" s="252" t="s">
        <v>30</v>
      </c>
      <c r="G18" s="107"/>
      <c r="H18" s="108" t="s">
        <v>80</v>
      </c>
      <c r="I18" s="107">
        <v>2025</v>
      </c>
      <c r="J18" s="109" t="s">
        <v>96</v>
      </c>
      <c r="K18" s="110">
        <f>K10+K14</f>
        <v>0</v>
      </c>
      <c r="L18" s="265">
        <f t="shared" ref="L18:O18" si="4">L10+L14</f>
        <v>14239200</v>
      </c>
      <c r="M18" s="265">
        <f t="shared" si="4"/>
        <v>0</v>
      </c>
      <c r="N18" s="265">
        <f t="shared" si="4"/>
        <v>0</v>
      </c>
      <c r="O18" s="265">
        <f t="shared" si="4"/>
        <v>18286375</v>
      </c>
      <c r="P18" s="110"/>
      <c r="Q18" s="110"/>
      <c r="R18" s="265">
        <f>R10+R14</f>
        <v>0</v>
      </c>
      <c r="S18" s="269">
        <f>S10+S14</f>
        <v>0</v>
      </c>
      <c r="T18" s="111">
        <f t="shared" si="0"/>
        <v>32525575</v>
      </c>
    </row>
    <row r="19" spans="1:20" ht="15" customHeight="1">
      <c r="A19" s="3"/>
      <c r="B19" s="3"/>
      <c r="C19" s="106" t="s">
        <v>5</v>
      </c>
      <c r="D19" s="428" t="s">
        <v>29</v>
      </c>
      <c r="E19" s="428"/>
      <c r="F19" s="109" t="s">
        <v>101</v>
      </c>
      <c r="G19" s="107"/>
      <c r="H19" s="108"/>
      <c r="I19" s="107">
        <v>2025</v>
      </c>
      <c r="J19" s="109"/>
      <c r="K19" s="110">
        <f>K16-K15</f>
        <v>9000000</v>
      </c>
      <c r="L19" s="269">
        <f t="shared" ref="L19:S19" si="5">L16-L15</f>
        <v>-4000000</v>
      </c>
      <c r="M19" s="269">
        <f t="shared" si="5"/>
        <v>-2000000</v>
      </c>
      <c r="N19" s="269">
        <f t="shared" si="5"/>
        <v>-1220000</v>
      </c>
      <c r="O19" s="269">
        <f t="shared" si="5"/>
        <v>9858000</v>
      </c>
      <c r="P19" s="269">
        <f t="shared" si="5"/>
        <v>0</v>
      </c>
      <c r="Q19" s="269">
        <f t="shared" si="5"/>
        <v>0</v>
      </c>
      <c r="R19" s="269">
        <f t="shared" si="5"/>
        <v>0</v>
      </c>
      <c r="S19" s="269">
        <f t="shared" si="5"/>
        <v>10817220</v>
      </c>
      <c r="T19" s="111">
        <f t="shared" si="0"/>
        <v>22455220</v>
      </c>
    </row>
    <row r="20" spans="1:20" ht="15" customHeight="1">
      <c r="A20" s="3"/>
      <c r="B20" s="3"/>
      <c r="C20" s="106" t="s">
        <v>5</v>
      </c>
      <c r="D20" s="428" t="s">
        <v>29</v>
      </c>
      <c r="E20" s="428"/>
      <c r="F20" s="109" t="s">
        <v>102</v>
      </c>
      <c r="G20" s="107"/>
      <c r="H20" s="108"/>
      <c r="I20" s="107">
        <v>2025</v>
      </c>
      <c r="J20" s="109"/>
      <c r="K20" s="110">
        <f>K17/K16*100</f>
        <v>33.230669769847424</v>
      </c>
      <c r="L20" s="269">
        <f t="shared" ref="L20:S20" si="6">L17/L16*100</f>
        <v>1.0963732492347649</v>
      </c>
      <c r="M20" s="269">
        <f t="shared" si="6"/>
        <v>62.986476404149315</v>
      </c>
      <c r="N20" s="269">
        <f t="shared" si="6"/>
        <v>62.923433447453057</v>
      </c>
      <c r="O20" s="269">
        <f t="shared" si="6"/>
        <v>58.905874281264694</v>
      </c>
      <c r="P20" s="269" t="e">
        <f t="shared" si="6"/>
        <v>#DIV/0!</v>
      </c>
      <c r="Q20" s="269" t="e">
        <f t="shared" si="6"/>
        <v>#DIV/0!</v>
      </c>
      <c r="R20" s="269">
        <f t="shared" si="6"/>
        <v>0</v>
      </c>
      <c r="S20" s="269">
        <f t="shared" si="6"/>
        <v>52.398735277813266</v>
      </c>
      <c r="T20" s="269">
        <f>T17/T16*100</f>
        <v>58.866121107064707</v>
      </c>
    </row>
    <row r="21" spans="1:20" ht="15" customHeight="1">
      <c r="A21" s="3"/>
      <c r="B21" s="3"/>
      <c r="C21" s="106" t="s">
        <v>5</v>
      </c>
      <c r="D21" s="428" t="s">
        <v>29</v>
      </c>
      <c r="E21" s="428"/>
      <c r="F21" s="109" t="s">
        <v>131</v>
      </c>
      <c r="G21" s="107" t="s">
        <v>103</v>
      </c>
      <c r="H21" s="108"/>
      <c r="I21" s="107">
        <v>2025</v>
      </c>
      <c r="J21" s="109" t="s">
        <v>95</v>
      </c>
      <c r="K21" s="110">
        <v>0</v>
      </c>
      <c r="L21" s="269">
        <v>651660</v>
      </c>
      <c r="M21" s="269">
        <v>1749831</v>
      </c>
      <c r="N21" s="269">
        <v>289389</v>
      </c>
      <c r="O21" s="269">
        <v>3424236</v>
      </c>
      <c r="P21" s="110">
        <v>0</v>
      </c>
      <c r="Q21" s="110">
        <v>0</v>
      </c>
      <c r="R21" s="110">
        <v>0</v>
      </c>
      <c r="S21" s="269">
        <v>0</v>
      </c>
      <c r="T21" s="111">
        <f t="shared" si="0"/>
        <v>6115116</v>
      </c>
    </row>
    <row r="22" spans="1:20" ht="15" customHeight="1">
      <c r="A22" s="3"/>
      <c r="B22" s="3"/>
      <c r="C22" s="135"/>
      <c r="D22" s="135"/>
      <c r="E22" s="135"/>
      <c r="F22" s="136"/>
      <c r="G22" s="135"/>
      <c r="H22" s="137"/>
      <c r="I22" s="135"/>
      <c r="J22" s="136"/>
      <c r="K22" s="42"/>
      <c r="L22" s="42"/>
      <c r="M22" s="42"/>
      <c r="N22" s="42"/>
      <c r="O22" s="42"/>
      <c r="P22" s="42"/>
      <c r="Q22" s="42"/>
      <c r="R22" s="42"/>
      <c r="S22" s="42"/>
      <c r="T22" s="42"/>
    </row>
    <row r="23" spans="1:20" ht="15" customHeight="1">
      <c r="A23" s="3"/>
      <c r="B23" s="3"/>
      <c r="C23" s="135"/>
      <c r="D23" s="135"/>
      <c r="E23" s="135"/>
      <c r="F23" s="136"/>
      <c r="G23" s="135"/>
      <c r="H23" s="137"/>
      <c r="I23" s="135"/>
      <c r="J23" s="136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1:20" ht="24.95" customHeight="1">
      <c r="A24" s="63"/>
      <c r="B24" s="63"/>
      <c r="C24" s="63"/>
      <c r="D24" s="63"/>
      <c r="E24" s="63"/>
      <c r="F24" s="431" t="s">
        <v>114</v>
      </c>
      <c r="G24" s="65" t="s">
        <v>70</v>
      </c>
      <c r="H24" s="432"/>
      <c r="I24" s="432"/>
      <c r="J24" s="431" t="s">
        <v>69</v>
      </c>
      <c r="K24" s="65" t="s">
        <v>70</v>
      </c>
      <c r="L24" s="432"/>
      <c r="M24" s="432"/>
      <c r="N24" s="63"/>
      <c r="O24" s="63"/>
      <c r="P24" s="63"/>
      <c r="Q24" s="63"/>
      <c r="R24" s="63"/>
      <c r="S24" s="63"/>
      <c r="T24" s="63"/>
    </row>
    <row r="25" spans="1:20" ht="15" customHeight="1">
      <c r="A25" s="63"/>
      <c r="B25" s="63"/>
      <c r="C25" s="63"/>
      <c r="D25" s="63"/>
      <c r="E25" s="63"/>
      <c r="F25" s="431"/>
      <c r="G25" s="65" t="s">
        <v>71</v>
      </c>
      <c r="H25" s="433"/>
      <c r="I25" s="433"/>
      <c r="J25" s="431"/>
      <c r="K25" s="65" t="s">
        <v>71</v>
      </c>
      <c r="L25" s="433"/>
      <c r="M25" s="433"/>
      <c r="N25" s="63"/>
      <c r="O25" s="63"/>
      <c r="P25" s="63"/>
      <c r="Q25" s="63"/>
      <c r="R25" s="63"/>
      <c r="S25" s="63"/>
      <c r="T25" s="63"/>
    </row>
    <row r="26" spans="1:20" ht="15" customHeight="1">
      <c r="A26" s="63"/>
      <c r="B26" s="63"/>
      <c r="C26" s="63"/>
      <c r="D26" s="63"/>
      <c r="E26" s="63"/>
      <c r="F26" s="431"/>
      <c r="G26" s="65" t="s">
        <v>72</v>
      </c>
      <c r="H26" s="433"/>
      <c r="I26" s="433"/>
      <c r="J26" s="431"/>
      <c r="K26" s="65" t="s">
        <v>72</v>
      </c>
      <c r="L26" s="433"/>
      <c r="M26" s="433"/>
      <c r="N26" s="63"/>
      <c r="O26" s="63"/>
      <c r="P26" s="63"/>
      <c r="Q26" s="63"/>
      <c r="R26" s="63"/>
      <c r="S26" s="63"/>
      <c r="T26" s="63"/>
    </row>
    <row r="27" spans="1:20" ht="15" customHeight="1">
      <c r="A27" s="63"/>
      <c r="B27" s="63"/>
      <c r="C27" s="430"/>
      <c r="D27" s="430"/>
      <c r="E27" s="430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</row>
    <row r="28" spans="1:20" ht="24.95" customHeight="1">
      <c r="A28" s="3"/>
      <c r="B28" s="3"/>
      <c r="C28" s="429"/>
      <c r="D28" s="429"/>
      <c r="E28" s="429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</sheetData>
  <mergeCells count="36">
    <mergeCell ref="A4:B5"/>
    <mergeCell ref="D11:E11"/>
    <mergeCell ref="D10:E10"/>
    <mergeCell ref="D7:E7"/>
    <mergeCell ref="D8:E8"/>
    <mergeCell ref="D9:E9"/>
    <mergeCell ref="C4:C6"/>
    <mergeCell ref="D4:E6"/>
    <mergeCell ref="D14:E14"/>
    <mergeCell ref="D15:E15"/>
    <mergeCell ref="D12:E12"/>
    <mergeCell ref="D13:E13"/>
    <mergeCell ref="C2:S2"/>
    <mergeCell ref="C3:T3"/>
    <mergeCell ref="F4:F6"/>
    <mergeCell ref="G4:G6"/>
    <mergeCell ref="H4:H6"/>
    <mergeCell ref="I4:I5"/>
    <mergeCell ref="J4:J6"/>
    <mergeCell ref="K4:T4"/>
    <mergeCell ref="F24:F26"/>
    <mergeCell ref="D19:E19"/>
    <mergeCell ref="H24:I24"/>
    <mergeCell ref="J24:J26"/>
    <mergeCell ref="L24:M24"/>
    <mergeCell ref="H25:I25"/>
    <mergeCell ref="L25:M25"/>
    <mergeCell ref="H26:I26"/>
    <mergeCell ref="L26:M26"/>
    <mergeCell ref="D20:E20"/>
    <mergeCell ref="D21:E21"/>
    <mergeCell ref="D16:E16"/>
    <mergeCell ref="D17:E17"/>
    <mergeCell ref="D18:E18"/>
    <mergeCell ref="C28:E28"/>
    <mergeCell ref="C27:E27"/>
  </mergeCells>
  <pageMargins left="0.19" right="0.17" top="0.17" bottom="0.17" header="0.17" footer="0.17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Aneksi nr.1</vt:lpstr>
      <vt:lpstr>Aneksi nr.1.1</vt:lpstr>
      <vt:lpstr>Aneksi 1.2</vt:lpstr>
      <vt:lpstr>Aneksi 2.0 Planif</vt:lpstr>
      <vt:lpstr>Aneksi 2.0 Polici</vt:lpstr>
      <vt:lpstr>Aneksi 2.0 Gard</vt:lpstr>
      <vt:lpstr>Aneksi 2.0 Pref</vt:lpstr>
      <vt:lpstr>Aneksi 2.0 GJC</vt:lpstr>
      <vt:lpstr>Aneksi 2.1 Planif</vt:lpstr>
      <vt:lpstr>Aneksi 2.1 Polici</vt:lpstr>
      <vt:lpstr>Aneksi 2.1 Gard</vt:lpstr>
      <vt:lpstr>Aneksi 2.1 Pref</vt:lpstr>
      <vt:lpstr>Aneksi 2.1 GJC</vt:lpstr>
      <vt:lpstr>Aneksi 3 Planif</vt:lpstr>
      <vt:lpstr>Aneksi 3 Polici</vt:lpstr>
      <vt:lpstr>Aneksi 3 Gard</vt:lpstr>
      <vt:lpstr>Aneksi 3 Pref</vt:lpstr>
      <vt:lpstr>Aneksi 3 GJC</vt:lpstr>
      <vt:lpstr>'Aneksi 3 Polici'!Print_Titles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2023-09-20T08:17:28Z</dcterms:created>
  <dcterms:modified xsi:type="dcterms:W3CDTF">2025-12-17T11:53:14Z</dcterms:modified>
</cp:coreProperties>
</file>